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9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\Aimsun\digital_twin_aimsun\sim_logs\"/>
    </mc:Choice>
  </mc:AlternateContent>
  <xr:revisionPtr revIDLastSave="0" documentId="13_ncr:1_{A5C1C649-2990-450F-8964-CD994EB7109B}" xr6:coauthVersionLast="47" xr6:coauthVersionMax="47" xr10:uidLastSave="{00000000-0000-0000-0000-000000000000}"/>
  <bookViews>
    <workbookView xWindow="-38510" yWindow="-13980" windowWidth="38620" windowHeight="21220" firstSheet="3" activeTab="11" xr2:uid="{00000000-000D-0000-FFFF-FFFF00000000}"/>
  </bookViews>
  <sheets>
    <sheet name="raw_data" sheetId="6" r:id="rId1"/>
    <sheet name="100demand" sheetId="1" r:id="rId2"/>
    <sheet name="70demand" sheetId="4" r:id="rId3"/>
    <sheet name="120demand" sheetId="2" r:id="rId4"/>
    <sheet name="25%fleet" sheetId="3" r:id="rId5"/>
    <sheet name="100%ice" sheetId="5" r:id="rId6"/>
    <sheet name="100%BEV" sheetId="7" r:id="rId7"/>
    <sheet name="3%ICE&amp;94%BEV" sheetId="8" r:id="rId8"/>
    <sheet name="ICE Energy vs TravelTime" sheetId="9" r:id="rId9"/>
    <sheet name="ICE Energy vs TravelTime 2hour" sheetId="10" r:id="rId10"/>
    <sheet name="market_fleet_binomial_route" sheetId="11" r:id="rId11"/>
    <sheet name="market fleet &amp; left turn yield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80" i="12" l="1"/>
  <c r="BL80" i="12"/>
  <c r="BK81" i="12"/>
  <c r="BL81" i="12"/>
  <c r="BK82" i="12"/>
  <c r="BL82" i="12"/>
  <c r="BK83" i="12"/>
  <c r="BL83" i="12"/>
  <c r="BK84" i="12"/>
  <c r="BL84" i="12"/>
  <c r="BK85" i="12"/>
  <c r="BL85" i="12"/>
  <c r="BK86" i="12"/>
  <c r="BL86" i="12"/>
  <c r="BK87" i="12"/>
  <c r="BL87" i="12"/>
  <c r="BK88" i="12"/>
  <c r="BL88" i="12"/>
  <c r="BK89" i="12"/>
  <c r="BL89" i="12"/>
  <c r="BK90" i="12"/>
  <c r="BL90" i="12"/>
  <c r="Z75" i="12"/>
  <c r="AA75" i="12"/>
  <c r="AB75" i="12"/>
  <c r="AC75" i="12"/>
  <c r="Z76" i="12"/>
  <c r="AA76" i="12"/>
  <c r="AB76" i="12"/>
  <c r="AC76" i="12"/>
  <c r="Z77" i="12"/>
  <c r="AA77" i="12"/>
  <c r="AB77" i="12"/>
  <c r="AC77" i="12"/>
  <c r="Z78" i="12"/>
  <c r="AA78" i="12"/>
  <c r="AB78" i="12"/>
  <c r="AC78" i="12"/>
  <c r="Z79" i="12"/>
  <c r="AA79" i="12"/>
  <c r="AB79" i="12"/>
  <c r="AC79" i="12"/>
  <c r="Z81" i="12"/>
  <c r="AA81" i="12"/>
  <c r="AB81" i="12"/>
  <c r="AC81" i="12"/>
  <c r="Z82" i="12"/>
  <c r="AA82" i="12"/>
  <c r="AB82" i="12"/>
  <c r="AC82" i="12"/>
  <c r="Z83" i="12"/>
  <c r="AA83" i="12"/>
  <c r="AB83" i="12"/>
  <c r="AC83" i="12"/>
  <c r="Z84" i="12"/>
  <c r="AA84" i="12"/>
  <c r="AB84" i="12"/>
  <c r="AC84" i="12"/>
  <c r="Z85" i="12"/>
  <c r="AA85" i="12"/>
  <c r="AB85" i="12"/>
  <c r="AC85" i="12"/>
  <c r="Z86" i="12"/>
  <c r="AA86" i="12"/>
  <c r="AB86" i="12"/>
  <c r="AC86" i="12"/>
  <c r="Z87" i="12"/>
  <c r="AA87" i="12"/>
  <c r="AB87" i="12"/>
  <c r="AC87" i="12"/>
  <c r="Z88" i="12"/>
  <c r="AA88" i="12"/>
  <c r="AB88" i="12"/>
  <c r="AC88" i="12"/>
  <c r="Z89" i="12"/>
  <c r="AA89" i="12"/>
  <c r="AB89" i="12"/>
  <c r="AC89" i="12"/>
  <c r="Z90" i="12"/>
  <c r="AA90" i="12"/>
  <c r="AB90" i="12"/>
  <c r="AC90" i="12"/>
  <c r="V80" i="12"/>
  <c r="W80" i="12"/>
  <c r="V81" i="12"/>
  <c r="W81" i="12"/>
  <c r="V82" i="12"/>
  <c r="W82" i="12"/>
  <c r="V83" i="12"/>
  <c r="W83" i="12"/>
  <c r="V84" i="12"/>
  <c r="W84" i="12"/>
  <c r="V85" i="12"/>
  <c r="W85" i="12"/>
  <c r="V86" i="12"/>
  <c r="W86" i="12"/>
  <c r="V87" i="12"/>
  <c r="W87" i="12"/>
  <c r="V88" i="12"/>
  <c r="W88" i="12"/>
  <c r="V89" i="12"/>
  <c r="W89" i="12"/>
  <c r="V90" i="12"/>
  <c r="W90" i="12"/>
  <c r="BK48" i="12"/>
  <c r="BL48" i="12"/>
  <c r="BK49" i="12"/>
  <c r="BL49" i="12"/>
  <c r="BK50" i="12"/>
  <c r="BL50" i="12"/>
  <c r="BK51" i="12"/>
  <c r="BL51" i="12"/>
  <c r="BK52" i="12"/>
  <c r="BL52" i="12"/>
  <c r="BK53" i="12"/>
  <c r="BL53" i="12"/>
  <c r="BK54" i="12"/>
  <c r="BL54" i="12"/>
  <c r="BK55" i="12"/>
  <c r="BL55" i="12"/>
  <c r="BK56" i="12"/>
  <c r="BL56" i="12"/>
  <c r="BK57" i="12"/>
  <c r="BL57" i="12"/>
  <c r="BK59" i="12"/>
  <c r="BL59" i="12"/>
  <c r="BK60" i="12"/>
  <c r="BL60" i="12"/>
  <c r="BK61" i="12"/>
  <c r="BL61" i="12"/>
  <c r="BK62" i="12"/>
  <c r="BL62" i="12"/>
  <c r="BK63" i="12"/>
  <c r="BL63" i="12"/>
  <c r="BK64" i="12"/>
  <c r="BL64" i="12"/>
  <c r="BK65" i="12"/>
  <c r="BL65" i="12"/>
  <c r="BK66" i="12"/>
  <c r="BL66" i="12"/>
  <c r="BK67" i="12"/>
  <c r="BL67" i="12"/>
  <c r="BK68" i="12"/>
  <c r="BL68" i="12"/>
  <c r="BK70" i="12"/>
  <c r="BL70" i="12"/>
  <c r="BK71" i="12"/>
  <c r="BL71" i="12"/>
  <c r="BK72" i="12"/>
  <c r="BL72" i="12"/>
  <c r="BK73" i="12"/>
  <c r="BL73" i="12"/>
  <c r="BK74" i="12"/>
  <c r="BL74" i="12"/>
  <c r="BK75" i="12"/>
  <c r="BL75" i="12"/>
  <c r="BK76" i="12"/>
  <c r="BL76" i="12"/>
  <c r="BK77" i="12"/>
  <c r="BL77" i="12"/>
  <c r="BK78" i="12"/>
  <c r="BL78" i="12"/>
  <c r="BK79" i="12"/>
  <c r="BL79" i="12"/>
  <c r="AC62" i="12"/>
  <c r="AB62" i="12"/>
  <c r="AB46" i="12"/>
  <c r="AC46" i="12"/>
  <c r="AB48" i="12"/>
  <c r="AC48" i="12"/>
  <c r="AB49" i="12"/>
  <c r="AC49" i="12"/>
  <c r="AB50" i="12"/>
  <c r="AC50" i="12"/>
  <c r="AB51" i="12"/>
  <c r="AC51" i="12"/>
  <c r="AB52" i="12"/>
  <c r="AC52" i="12"/>
  <c r="AB53" i="12"/>
  <c r="AC53" i="12"/>
  <c r="AB54" i="12"/>
  <c r="AC54" i="12"/>
  <c r="AB55" i="12"/>
  <c r="AC55" i="12"/>
  <c r="AB56" i="12"/>
  <c r="AC56" i="12"/>
  <c r="AB57" i="12"/>
  <c r="AC57" i="12"/>
  <c r="AB59" i="12"/>
  <c r="AC59" i="12"/>
  <c r="AB60" i="12"/>
  <c r="AC60" i="12"/>
  <c r="AB61" i="12"/>
  <c r="AC61" i="12"/>
  <c r="AB63" i="12"/>
  <c r="AC63" i="12"/>
  <c r="AB64" i="12"/>
  <c r="AC64" i="12"/>
  <c r="AB65" i="12"/>
  <c r="AC65" i="12"/>
  <c r="AB66" i="12"/>
  <c r="AC66" i="12"/>
  <c r="AB67" i="12"/>
  <c r="AC67" i="12"/>
  <c r="AB68" i="12"/>
  <c r="AC68" i="12"/>
  <c r="AB70" i="12"/>
  <c r="AC70" i="12"/>
  <c r="AB71" i="12"/>
  <c r="AC71" i="12"/>
  <c r="AB72" i="12"/>
  <c r="AC72" i="12"/>
  <c r="AB73" i="12"/>
  <c r="AC73" i="12"/>
  <c r="AB74" i="12"/>
  <c r="AC74" i="12"/>
  <c r="AA46" i="12"/>
  <c r="AA48" i="12"/>
  <c r="AA49" i="12"/>
  <c r="AA50" i="12"/>
  <c r="AA51" i="12"/>
  <c r="AA52" i="12"/>
  <c r="AA53" i="12"/>
  <c r="AA54" i="12"/>
  <c r="AA55" i="12"/>
  <c r="AA56" i="12"/>
  <c r="AA57" i="12"/>
  <c r="AA59" i="12"/>
  <c r="AA60" i="12"/>
  <c r="AA61" i="12"/>
  <c r="AA62" i="12"/>
  <c r="AA63" i="12"/>
  <c r="AA64" i="12"/>
  <c r="AA65" i="12"/>
  <c r="AA66" i="12"/>
  <c r="AA67" i="12"/>
  <c r="AA68" i="12"/>
  <c r="AA70" i="12"/>
  <c r="AA71" i="12"/>
  <c r="AA72" i="12"/>
  <c r="AA73" i="12"/>
  <c r="AA74" i="12"/>
  <c r="Z46" i="12"/>
  <c r="Z48" i="12"/>
  <c r="Z49" i="12"/>
  <c r="Z50" i="12"/>
  <c r="Z51" i="12"/>
  <c r="Z52" i="12"/>
  <c r="Z53" i="12"/>
  <c r="Z54" i="12"/>
  <c r="Z55" i="12"/>
  <c r="Z56" i="12"/>
  <c r="Z57" i="12"/>
  <c r="Z59" i="12"/>
  <c r="Z60" i="12"/>
  <c r="Z61" i="12"/>
  <c r="Z62" i="12"/>
  <c r="Z63" i="12"/>
  <c r="Z64" i="12"/>
  <c r="Z65" i="12"/>
  <c r="Z66" i="12"/>
  <c r="Z67" i="12"/>
  <c r="Z68" i="12"/>
  <c r="Z70" i="12"/>
  <c r="Z71" i="12"/>
  <c r="Z72" i="12"/>
  <c r="Z73" i="12"/>
  <c r="Z74" i="12"/>
  <c r="W48" i="12"/>
  <c r="W49" i="12"/>
  <c r="W50" i="12"/>
  <c r="W51" i="12"/>
  <c r="W52" i="12"/>
  <c r="W53" i="12"/>
  <c r="W54" i="12"/>
  <c r="W55" i="12"/>
  <c r="W56" i="12"/>
  <c r="W57" i="12"/>
  <c r="W58" i="12"/>
  <c r="W59" i="12"/>
  <c r="W60" i="12"/>
  <c r="W61" i="12"/>
  <c r="W62" i="12"/>
  <c r="W63" i="12"/>
  <c r="W64" i="12"/>
  <c r="W65" i="12"/>
  <c r="W66" i="12"/>
  <c r="W67" i="12"/>
  <c r="W68" i="12"/>
  <c r="W69" i="12"/>
  <c r="W70" i="12"/>
  <c r="W71" i="12"/>
  <c r="W72" i="12"/>
  <c r="W73" i="12"/>
  <c r="W74" i="12"/>
  <c r="W75" i="12"/>
  <c r="W76" i="12"/>
  <c r="W77" i="12"/>
  <c r="W78" i="12"/>
  <c r="W79" i="12"/>
  <c r="V48" i="12"/>
  <c r="V49" i="12"/>
  <c r="V50" i="12"/>
  <c r="V51" i="12"/>
  <c r="V52" i="12"/>
  <c r="V53" i="12"/>
  <c r="V54" i="12"/>
  <c r="V55" i="12"/>
  <c r="V56" i="12"/>
  <c r="V57" i="12"/>
  <c r="V58" i="12"/>
  <c r="V59" i="12"/>
  <c r="V60" i="12"/>
  <c r="V61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BL4" i="12"/>
  <c r="BL5" i="12"/>
  <c r="BL6" i="12"/>
  <c r="BL7" i="12"/>
  <c r="BL8" i="12"/>
  <c r="BL9" i="12"/>
  <c r="BL10" i="12"/>
  <c r="BL11" i="12"/>
  <c r="BL12" i="12"/>
  <c r="BL13" i="12"/>
  <c r="BL15" i="12"/>
  <c r="BL16" i="12"/>
  <c r="BL17" i="12"/>
  <c r="BL18" i="12"/>
  <c r="BL19" i="12"/>
  <c r="BL20" i="12"/>
  <c r="BL21" i="12"/>
  <c r="BL22" i="12"/>
  <c r="BL23" i="12"/>
  <c r="BL24" i="12"/>
  <c r="BL26" i="12"/>
  <c r="BL27" i="12"/>
  <c r="BL28" i="12"/>
  <c r="BL29" i="12"/>
  <c r="BL30" i="12"/>
  <c r="BL31" i="12"/>
  <c r="BL32" i="12"/>
  <c r="BL33" i="12"/>
  <c r="BL34" i="12"/>
  <c r="BL35" i="12"/>
  <c r="BL37" i="12"/>
  <c r="BL38" i="12"/>
  <c r="BL39" i="12"/>
  <c r="BL40" i="12"/>
  <c r="BL41" i="12"/>
  <c r="BL42" i="12"/>
  <c r="BL43" i="12"/>
  <c r="BL44" i="12"/>
  <c r="BL45" i="12"/>
  <c r="BL46" i="12"/>
  <c r="BK4" i="12"/>
  <c r="BK5" i="12"/>
  <c r="BK6" i="12"/>
  <c r="BK7" i="12"/>
  <c r="BK8" i="12"/>
  <c r="BK9" i="12"/>
  <c r="BK10" i="12"/>
  <c r="BK11" i="12"/>
  <c r="BK12" i="12"/>
  <c r="BK13" i="12"/>
  <c r="BK15" i="12"/>
  <c r="BK16" i="12"/>
  <c r="BK17" i="12"/>
  <c r="BK18" i="12"/>
  <c r="BK19" i="12"/>
  <c r="BK20" i="12"/>
  <c r="BK21" i="12"/>
  <c r="BK22" i="12"/>
  <c r="BK23" i="12"/>
  <c r="BK24" i="12"/>
  <c r="BK26" i="12"/>
  <c r="BK27" i="12"/>
  <c r="BK28" i="12"/>
  <c r="BK29" i="12"/>
  <c r="BK30" i="12"/>
  <c r="BK31" i="12"/>
  <c r="BK32" i="12"/>
  <c r="BK33" i="12"/>
  <c r="BK34" i="12"/>
  <c r="BK35" i="12"/>
  <c r="BK37" i="12"/>
  <c r="BK38" i="12"/>
  <c r="BK39" i="12"/>
  <c r="BK40" i="12"/>
  <c r="BK41" i="12"/>
  <c r="BK42" i="12"/>
  <c r="BK43" i="12"/>
  <c r="BK44" i="12"/>
  <c r="BK45" i="12"/>
  <c r="BK46" i="12"/>
  <c r="AC4" i="12"/>
  <c r="AC5" i="12"/>
  <c r="AC6" i="12"/>
  <c r="AC7" i="12"/>
  <c r="AC8" i="12"/>
  <c r="AC9" i="12"/>
  <c r="AC10" i="12"/>
  <c r="AC11" i="12"/>
  <c r="AC12" i="12"/>
  <c r="AC13" i="12"/>
  <c r="AC15" i="12"/>
  <c r="AC16" i="12"/>
  <c r="AC17" i="12"/>
  <c r="AC18" i="12"/>
  <c r="AC19" i="12"/>
  <c r="AC20" i="12"/>
  <c r="AC21" i="12"/>
  <c r="AC22" i="12"/>
  <c r="AC23" i="12"/>
  <c r="AC24" i="12"/>
  <c r="AC26" i="12"/>
  <c r="AC27" i="12"/>
  <c r="AC28" i="12"/>
  <c r="AC29" i="12"/>
  <c r="AC30" i="12"/>
  <c r="AC31" i="12"/>
  <c r="AC32" i="12"/>
  <c r="AC33" i="12"/>
  <c r="AC34" i="12"/>
  <c r="AC35" i="12"/>
  <c r="AC37" i="12"/>
  <c r="AC38" i="12"/>
  <c r="AC39" i="12"/>
  <c r="AC40" i="12"/>
  <c r="AC41" i="12"/>
  <c r="AC42" i="12"/>
  <c r="AC43" i="12"/>
  <c r="AC44" i="12"/>
  <c r="AC45" i="12"/>
  <c r="AB4" i="12"/>
  <c r="AB5" i="12"/>
  <c r="AB6" i="12"/>
  <c r="AB7" i="12"/>
  <c r="AB8" i="12"/>
  <c r="AB9" i="12"/>
  <c r="AB10" i="12"/>
  <c r="AB11" i="12"/>
  <c r="AB12" i="12"/>
  <c r="AB13" i="12"/>
  <c r="AB15" i="12"/>
  <c r="AB16" i="12"/>
  <c r="AB17" i="12"/>
  <c r="AB18" i="12"/>
  <c r="AB19" i="12"/>
  <c r="AB20" i="12"/>
  <c r="AB21" i="12"/>
  <c r="AB22" i="12"/>
  <c r="AB23" i="12"/>
  <c r="AB24" i="12"/>
  <c r="AB26" i="12"/>
  <c r="AB27" i="12"/>
  <c r="AB28" i="12"/>
  <c r="AB29" i="12"/>
  <c r="AB30" i="12"/>
  <c r="AB31" i="12"/>
  <c r="AB32" i="12"/>
  <c r="AB33" i="12"/>
  <c r="AB34" i="12"/>
  <c r="AB35" i="12"/>
  <c r="AB37" i="12"/>
  <c r="AB38" i="12"/>
  <c r="AB39" i="12"/>
  <c r="AB40" i="12"/>
  <c r="AB41" i="12"/>
  <c r="AB42" i="12"/>
  <c r="AB43" i="12"/>
  <c r="AB44" i="12"/>
  <c r="AB45" i="12"/>
  <c r="AA4" i="12"/>
  <c r="AA5" i="12"/>
  <c r="AA6" i="12"/>
  <c r="AA7" i="12"/>
  <c r="AA8" i="12"/>
  <c r="AA9" i="12"/>
  <c r="AA10" i="12"/>
  <c r="AA11" i="12"/>
  <c r="AA12" i="12"/>
  <c r="AA13" i="12"/>
  <c r="AA15" i="12"/>
  <c r="AA16" i="12"/>
  <c r="AA17" i="12"/>
  <c r="AA18" i="12"/>
  <c r="AA19" i="12"/>
  <c r="AA20" i="12"/>
  <c r="AA21" i="12"/>
  <c r="AA22" i="12"/>
  <c r="AA23" i="12"/>
  <c r="AA24" i="12"/>
  <c r="AA26" i="12"/>
  <c r="AA27" i="12"/>
  <c r="AA28" i="12"/>
  <c r="AA29" i="12"/>
  <c r="AA30" i="12"/>
  <c r="AA31" i="12"/>
  <c r="AA32" i="12"/>
  <c r="AA33" i="12"/>
  <c r="AA34" i="12"/>
  <c r="AA35" i="12"/>
  <c r="AA37" i="12"/>
  <c r="AA38" i="12"/>
  <c r="AA39" i="12"/>
  <c r="AA40" i="12"/>
  <c r="AA41" i="12"/>
  <c r="AA42" i="12"/>
  <c r="AA43" i="12"/>
  <c r="AA44" i="12"/>
  <c r="AA45" i="12"/>
  <c r="Z43" i="12"/>
  <c r="Z4" i="12"/>
  <c r="Z5" i="12"/>
  <c r="Z6" i="12"/>
  <c r="Z7" i="12"/>
  <c r="Z8" i="12"/>
  <c r="Z9" i="12"/>
  <c r="Z10" i="12"/>
  <c r="Z11" i="12"/>
  <c r="Z12" i="12"/>
  <c r="Z13" i="12"/>
  <c r="Z15" i="12"/>
  <c r="Z16" i="12"/>
  <c r="Z17" i="12"/>
  <c r="Z18" i="12"/>
  <c r="Z19" i="12"/>
  <c r="Z20" i="12"/>
  <c r="Z21" i="12"/>
  <c r="Z22" i="12"/>
  <c r="Z23" i="12"/>
  <c r="Z24" i="12"/>
  <c r="Z26" i="12"/>
  <c r="Z27" i="12"/>
  <c r="Z28" i="12"/>
  <c r="Z29" i="12"/>
  <c r="Z30" i="12"/>
  <c r="Z31" i="12"/>
  <c r="Z32" i="12"/>
  <c r="Z33" i="12"/>
  <c r="Z34" i="12"/>
  <c r="Z35" i="12"/>
  <c r="Z37" i="12"/>
  <c r="Z38" i="12"/>
  <c r="Z39" i="12"/>
  <c r="Z40" i="12"/>
  <c r="Z41" i="12"/>
  <c r="Z42" i="12"/>
  <c r="Z44" i="12"/>
  <c r="Z45" i="12"/>
  <c r="W4" i="12"/>
  <c r="W5" i="12"/>
  <c r="W6" i="12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46" i="12"/>
  <c r="W3" i="12"/>
  <c r="V4" i="12"/>
  <c r="V5" i="12"/>
  <c r="V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6" i="12"/>
  <c r="V27" i="12"/>
  <c r="V28" i="12"/>
  <c r="V29" i="12"/>
  <c r="V30" i="12"/>
  <c r="V31" i="12"/>
  <c r="V32" i="12"/>
  <c r="V33" i="12"/>
  <c r="V34" i="12"/>
  <c r="V35" i="12"/>
  <c r="V36" i="12"/>
  <c r="V37" i="12"/>
  <c r="V38" i="12"/>
  <c r="V39" i="12"/>
  <c r="V40" i="12"/>
  <c r="V41" i="12"/>
  <c r="V42" i="12"/>
  <c r="V43" i="12"/>
  <c r="V44" i="12"/>
  <c r="V45" i="12"/>
  <c r="V46" i="12"/>
  <c r="V3" i="12"/>
  <c r="J5" i="11"/>
  <c r="J4" i="11"/>
  <c r="AN4" i="11"/>
  <c r="AN5" i="11"/>
  <c r="AN6" i="11"/>
  <c r="AN7" i="11"/>
  <c r="AN8" i="11"/>
  <c r="AN9" i="11"/>
  <c r="AN10" i="11"/>
  <c r="AN11" i="11"/>
  <c r="AN12" i="11"/>
  <c r="AN13" i="11"/>
  <c r="AN15" i="11"/>
  <c r="AN16" i="11"/>
  <c r="AN17" i="11"/>
  <c r="AN18" i="11"/>
  <c r="AN19" i="11"/>
  <c r="AN20" i="11"/>
  <c r="AN21" i="11"/>
  <c r="AN22" i="11"/>
  <c r="AN23" i="11"/>
  <c r="AN24" i="11"/>
  <c r="AN26" i="11"/>
  <c r="AN27" i="11"/>
  <c r="AN28" i="11"/>
  <c r="AN29" i="11"/>
  <c r="AN30" i="11"/>
  <c r="AN31" i="11"/>
  <c r="AN32" i="11"/>
  <c r="AN33" i="11"/>
  <c r="AN34" i="11"/>
  <c r="AN35" i="11"/>
  <c r="AN37" i="11"/>
  <c r="AN38" i="11"/>
  <c r="AN39" i="11"/>
  <c r="AN40" i="11"/>
  <c r="AN41" i="11"/>
  <c r="AN42" i="11"/>
  <c r="AN43" i="11"/>
  <c r="AN44" i="11"/>
  <c r="AN45" i="11"/>
  <c r="AN46" i="11"/>
  <c r="AN48" i="11"/>
  <c r="AN49" i="11"/>
  <c r="AN50" i="11"/>
  <c r="AN51" i="11"/>
  <c r="AN52" i="11"/>
  <c r="AN53" i="11"/>
  <c r="AN54" i="11"/>
  <c r="AN55" i="11"/>
  <c r="AN56" i="11"/>
  <c r="AN57" i="11"/>
  <c r="AN59" i="11"/>
  <c r="AN60" i="11"/>
  <c r="AN61" i="11"/>
  <c r="AN62" i="11"/>
  <c r="AN63" i="11"/>
  <c r="AN64" i="11"/>
  <c r="AN65" i="11"/>
  <c r="AN66" i="11"/>
  <c r="AN67" i="11"/>
  <c r="AN68" i="11"/>
  <c r="AN70" i="11"/>
  <c r="AN71" i="11"/>
  <c r="AN72" i="11"/>
  <c r="AN73" i="11"/>
  <c r="AN74" i="11"/>
  <c r="AN75" i="11"/>
  <c r="AN76" i="11"/>
  <c r="AN77" i="11"/>
  <c r="AN78" i="11"/>
  <c r="AN79" i="11"/>
  <c r="AN81" i="11"/>
  <c r="AN82" i="11"/>
  <c r="AN83" i="11"/>
  <c r="AN84" i="11"/>
  <c r="AN85" i="11"/>
  <c r="AN86" i="11"/>
  <c r="AN87" i="11"/>
  <c r="AN88" i="11"/>
  <c r="AN89" i="11"/>
  <c r="AN90" i="11"/>
  <c r="AK4" i="11"/>
  <c r="AK5" i="11"/>
  <c r="AK6" i="11"/>
  <c r="AK7" i="11"/>
  <c r="AK8" i="11"/>
  <c r="AK9" i="11"/>
  <c r="AK10" i="11"/>
  <c r="AK11" i="11"/>
  <c r="AK12" i="11"/>
  <c r="AK13" i="11"/>
  <c r="AK15" i="11"/>
  <c r="AK16" i="11"/>
  <c r="AK17" i="11"/>
  <c r="AK18" i="11"/>
  <c r="AK19" i="11"/>
  <c r="AK20" i="11"/>
  <c r="AK21" i="11"/>
  <c r="AK22" i="11"/>
  <c r="AK23" i="11"/>
  <c r="AK24" i="11"/>
  <c r="AK26" i="11"/>
  <c r="AK27" i="11"/>
  <c r="AK28" i="11"/>
  <c r="AK29" i="11"/>
  <c r="AK30" i="11"/>
  <c r="AK31" i="11"/>
  <c r="AK32" i="11"/>
  <c r="AK33" i="11"/>
  <c r="AK34" i="11"/>
  <c r="AK35" i="11"/>
  <c r="AK37" i="11"/>
  <c r="AK38" i="11"/>
  <c r="AK39" i="11"/>
  <c r="AK40" i="11"/>
  <c r="AK41" i="11"/>
  <c r="AK42" i="11"/>
  <c r="AK43" i="11"/>
  <c r="AK44" i="11"/>
  <c r="AK45" i="11"/>
  <c r="AK46" i="11"/>
  <c r="AK48" i="11"/>
  <c r="AK49" i="11"/>
  <c r="AK50" i="11"/>
  <c r="AK51" i="11"/>
  <c r="AK52" i="11"/>
  <c r="AK53" i="11"/>
  <c r="AK54" i="11"/>
  <c r="AK55" i="11"/>
  <c r="AK56" i="11"/>
  <c r="AK57" i="11"/>
  <c r="AK59" i="11"/>
  <c r="AK60" i="11"/>
  <c r="AK61" i="11"/>
  <c r="AK62" i="11"/>
  <c r="AK63" i="11"/>
  <c r="AK64" i="11"/>
  <c r="AK65" i="11"/>
  <c r="AK66" i="11"/>
  <c r="AK67" i="11"/>
  <c r="AK68" i="11"/>
  <c r="AK70" i="11"/>
  <c r="AK71" i="11"/>
  <c r="AK72" i="11"/>
  <c r="AK73" i="11"/>
  <c r="AK74" i="11"/>
  <c r="AK75" i="11"/>
  <c r="AK76" i="11"/>
  <c r="AK77" i="11"/>
  <c r="AK78" i="11"/>
  <c r="AK79" i="11"/>
  <c r="AK81" i="11"/>
  <c r="AK82" i="11"/>
  <c r="AK83" i="11"/>
  <c r="AK84" i="11"/>
  <c r="AK85" i="11"/>
  <c r="AK86" i="11"/>
  <c r="AK87" i="11"/>
  <c r="AK88" i="11"/>
  <c r="AK89" i="11"/>
  <c r="AK90" i="11"/>
  <c r="AH4" i="11"/>
  <c r="AH5" i="11"/>
  <c r="AH6" i="11"/>
  <c r="AH7" i="11"/>
  <c r="AH8" i="11"/>
  <c r="AH9" i="11"/>
  <c r="AH10" i="11"/>
  <c r="AH11" i="11"/>
  <c r="AH12" i="11"/>
  <c r="AH13" i="11"/>
  <c r="AH15" i="11"/>
  <c r="AH16" i="11"/>
  <c r="AH17" i="11"/>
  <c r="AH18" i="11"/>
  <c r="AH19" i="11"/>
  <c r="AH20" i="11"/>
  <c r="AH21" i="11"/>
  <c r="AH22" i="11"/>
  <c r="AH23" i="11"/>
  <c r="AH24" i="11"/>
  <c r="AH26" i="11"/>
  <c r="AH27" i="11"/>
  <c r="AH28" i="11"/>
  <c r="AH29" i="11"/>
  <c r="AH30" i="11"/>
  <c r="AH31" i="11"/>
  <c r="AH32" i="11"/>
  <c r="AH33" i="11"/>
  <c r="AH34" i="11"/>
  <c r="AH35" i="11"/>
  <c r="AH37" i="11"/>
  <c r="AH38" i="11"/>
  <c r="AH39" i="11"/>
  <c r="AH40" i="11"/>
  <c r="AH41" i="11"/>
  <c r="AH42" i="11"/>
  <c r="AH43" i="11"/>
  <c r="AH44" i="11"/>
  <c r="AH45" i="11"/>
  <c r="AH46" i="11"/>
  <c r="AH48" i="11"/>
  <c r="AH49" i="11"/>
  <c r="AH50" i="11"/>
  <c r="AH51" i="11"/>
  <c r="AH52" i="11"/>
  <c r="AH53" i="11"/>
  <c r="AH54" i="11"/>
  <c r="AH55" i="11"/>
  <c r="AH56" i="11"/>
  <c r="AH57" i="11"/>
  <c r="AH59" i="11"/>
  <c r="AH60" i="11"/>
  <c r="AH61" i="11"/>
  <c r="AH62" i="11"/>
  <c r="AH63" i="11"/>
  <c r="AH64" i="11"/>
  <c r="AH65" i="11"/>
  <c r="AH66" i="11"/>
  <c r="AH67" i="11"/>
  <c r="AH68" i="11"/>
  <c r="AH70" i="11"/>
  <c r="AH71" i="11"/>
  <c r="AH72" i="11"/>
  <c r="AH73" i="11"/>
  <c r="AH74" i="11"/>
  <c r="AH75" i="11"/>
  <c r="AH76" i="11"/>
  <c r="AH77" i="11"/>
  <c r="AH78" i="11"/>
  <c r="AH79" i="11"/>
  <c r="AH81" i="11"/>
  <c r="AH82" i="11"/>
  <c r="AH83" i="11"/>
  <c r="AH84" i="11"/>
  <c r="AH85" i="11"/>
  <c r="AH86" i="11"/>
  <c r="AH87" i="11"/>
  <c r="AH88" i="11"/>
  <c r="AH89" i="11"/>
  <c r="AH90" i="11"/>
  <c r="W48" i="11"/>
  <c r="W49" i="11"/>
  <c r="W50" i="11"/>
  <c r="W51" i="11"/>
  <c r="W52" i="11"/>
  <c r="W53" i="11"/>
  <c r="W54" i="11"/>
  <c r="W55" i="11"/>
  <c r="W56" i="11"/>
  <c r="W57" i="11"/>
  <c r="W59" i="11"/>
  <c r="W60" i="11"/>
  <c r="W61" i="11"/>
  <c r="W62" i="11"/>
  <c r="W63" i="11"/>
  <c r="W64" i="11"/>
  <c r="W65" i="11"/>
  <c r="W66" i="11"/>
  <c r="W67" i="11"/>
  <c r="W68" i="11"/>
  <c r="W70" i="11"/>
  <c r="W71" i="11"/>
  <c r="W72" i="11"/>
  <c r="W73" i="11"/>
  <c r="W74" i="11"/>
  <c r="W75" i="11"/>
  <c r="W76" i="11"/>
  <c r="W77" i="11"/>
  <c r="W78" i="11"/>
  <c r="W79" i="11"/>
  <c r="W81" i="11"/>
  <c r="W82" i="11"/>
  <c r="W83" i="11"/>
  <c r="W84" i="11"/>
  <c r="W85" i="11"/>
  <c r="W86" i="11"/>
  <c r="W87" i="11"/>
  <c r="W88" i="11"/>
  <c r="W89" i="11"/>
  <c r="W90" i="11"/>
  <c r="W4" i="11"/>
  <c r="W5" i="11"/>
  <c r="W6" i="11"/>
  <c r="W7" i="11"/>
  <c r="W8" i="11"/>
  <c r="W9" i="11"/>
  <c r="W10" i="11"/>
  <c r="W11" i="11"/>
  <c r="W12" i="11"/>
  <c r="W13" i="11"/>
  <c r="W15" i="11"/>
  <c r="W16" i="11"/>
  <c r="W17" i="11"/>
  <c r="W18" i="11"/>
  <c r="W19" i="11"/>
  <c r="W20" i="11"/>
  <c r="W21" i="11"/>
  <c r="W22" i="11"/>
  <c r="W23" i="11"/>
  <c r="W24" i="11"/>
  <c r="W26" i="11"/>
  <c r="W27" i="11"/>
  <c r="W28" i="11"/>
  <c r="W29" i="11"/>
  <c r="W30" i="11"/>
  <c r="W31" i="11"/>
  <c r="W32" i="11"/>
  <c r="W33" i="11"/>
  <c r="W34" i="11"/>
  <c r="W35" i="11"/>
  <c r="W37" i="11"/>
  <c r="W38" i="11"/>
  <c r="W39" i="11"/>
  <c r="W40" i="11"/>
  <c r="W41" i="11"/>
  <c r="W42" i="11"/>
  <c r="W43" i="11"/>
  <c r="W44" i="11"/>
  <c r="W45" i="11"/>
  <c r="W46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3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3" i="11"/>
  <c r="N5" i="9"/>
  <c r="N6" i="9"/>
  <c r="N7" i="9"/>
  <c r="N8" i="9"/>
  <c r="N9" i="9"/>
  <c r="N10" i="9"/>
  <c r="N11" i="9"/>
  <c r="N13" i="9"/>
  <c r="N14" i="9"/>
  <c r="N15" i="9"/>
  <c r="N16" i="9"/>
  <c r="N17" i="9"/>
  <c r="N18" i="9"/>
  <c r="N19" i="9"/>
  <c r="N20" i="9"/>
  <c r="N22" i="9"/>
  <c r="N23" i="9"/>
  <c r="N24" i="9"/>
  <c r="N25" i="9"/>
  <c r="N26" i="9"/>
  <c r="N27" i="9"/>
  <c r="N28" i="9"/>
  <c r="N29" i="9"/>
  <c r="N31" i="9"/>
  <c r="N32" i="9"/>
  <c r="N33" i="9"/>
  <c r="N34" i="9"/>
  <c r="N35" i="9"/>
  <c r="N36" i="9"/>
  <c r="N37" i="9"/>
  <c r="N38" i="9"/>
  <c r="N40" i="9"/>
  <c r="N41" i="9"/>
  <c r="N42" i="9"/>
  <c r="N43" i="9"/>
  <c r="N44" i="9"/>
  <c r="N45" i="9"/>
  <c r="N46" i="9"/>
  <c r="N47" i="9"/>
  <c r="N49" i="9"/>
  <c r="N50" i="9"/>
  <c r="N51" i="9"/>
  <c r="N52" i="9"/>
  <c r="N53" i="9"/>
  <c r="N54" i="9"/>
  <c r="N55" i="9"/>
  <c r="N56" i="9"/>
  <c r="N4" i="9"/>
  <c r="H5" i="9"/>
  <c r="H6" i="9"/>
  <c r="H7" i="9"/>
  <c r="H8" i="9"/>
  <c r="H9" i="9"/>
  <c r="H10" i="9"/>
  <c r="H11" i="9"/>
  <c r="H13" i="9"/>
  <c r="H14" i="9"/>
  <c r="H15" i="9"/>
  <c r="H16" i="9"/>
  <c r="H17" i="9"/>
  <c r="H18" i="9"/>
  <c r="H19" i="9"/>
  <c r="H20" i="9"/>
  <c r="H22" i="9"/>
  <c r="H23" i="9"/>
  <c r="H24" i="9"/>
  <c r="H25" i="9"/>
  <c r="H26" i="9"/>
  <c r="H27" i="9"/>
  <c r="H28" i="9"/>
  <c r="H29" i="9"/>
  <c r="H31" i="9"/>
  <c r="H32" i="9"/>
  <c r="H33" i="9"/>
  <c r="H34" i="9"/>
  <c r="H35" i="9"/>
  <c r="H36" i="9"/>
  <c r="H37" i="9"/>
  <c r="H38" i="9"/>
  <c r="H40" i="9"/>
  <c r="H41" i="9"/>
  <c r="H42" i="9"/>
  <c r="H43" i="9"/>
  <c r="H44" i="9"/>
  <c r="H45" i="9"/>
  <c r="H46" i="9"/>
  <c r="H47" i="9"/>
  <c r="H49" i="9"/>
  <c r="H50" i="9"/>
  <c r="H51" i="9"/>
  <c r="H52" i="9"/>
  <c r="H53" i="9"/>
  <c r="H54" i="9"/>
  <c r="H55" i="9"/>
  <c r="H56" i="9"/>
  <c r="H4" i="9"/>
  <c r="X5" i="8"/>
  <c r="X6" i="8"/>
  <c r="X7" i="8"/>
  <c r="X8" i="8"/>
  <c r="X10" i="8"/>
  <c r="X11" i="8"/>
  <c r="X12" i="8"/>
  <c r="X13" i="8"/>
  <c r="X14" i="8"/>
  <c r="X16" i="8"/>
  <c r="X17" i="8"/>
  <c r="X18" i="8"/>
  <c r="X19" i="8"/>
  <c r="X20" i="8"/>
  <c r="X4" i="8"/>
  <c r="R5" i="8"/>
  <c r="R6" i="8"/>
  <c r="R7" i="8"/>
  <c r="R8" i="8"/>
  <c r="R10" i="8"/>
  <c r="R11" i="8"/>
  <c r="R12" i="8"/>
  <c r="R13" i="8"/>
  <c r="R14" i="8"/>
  <c r="R16" i="8"/>
  <c r="R17" i="8"/>
  <c r="R18" i="8"/>
  <c r="R19" i="8"/>
  <c r="R20" i="8"/>
  <c r="R4" i="8"/>
  <c r="O5" i="8"/>
  <c r="O6" i="8"/>
  <c r="O7" i="8"/>
  <c r="O8" i="8"/>
  <c r="O10" i="8"/>
  <c r="O11" i="8"/>
  <c r="O12" i="8"/>
  <c r="O13" i="8"/>
  <c r="O14" i="8"/>
  <c r="O16" i="8"/>
  <c r="O17" i="8"/>
  <c r="O18" i="8"/>
  <c r="O19" i="8"/>
  <c r="O20" i="8"/>
  <c r="O4" i="8"/>
  <c r="J5" i="8"/>
  <c r="J6" i="8"/>
  <c r="J7" i="8"/>
  <c r="J8" i="8"/>
  <c r="J10" i="8"/>
  <c r="J11" i="8"/>
  <c r="J12" i="8"/>
  <c r="J13" i="8"/>
  <c r="J14" i="8"/>
  <c r="J16" i="8"/>
  <c r="J17" i="8"/>
  <c r="J18" i="8"/>
  <c r="J19" i="8"/>
  <c r="J20" i="8"/>
  <c r="J4" i="8"/>
  <c r="H5" i="8"/>
  <c r="H6" i="8"/>
  <c r="H7" i="8"/>
  <c r="H8" i="8"/>
  <c r="H10" i="8"/>
  <c r="H11" i="8"/>
  <c r="H12" i="8"/>
  <c r="H13" i="8"/>
  <c r="H14" i="8"/>
  <c r="H16" i="8"/>
  <c r="H17" i="8"/>
  <c r="H18" i="8"/>
  <c r="H19" i="8"/>
  <c r="H20" i="8"/>
  <c r="H4" i="8"/>
  <c r="N5" i="7"/>
  <c r="N6" i="7"/>
  <c r="N7" i="7"/>
  <c r="N8" i="7"/>
  <c r="N10" i="7"/>
  <c r="N11" i="7"/>
  <c r="N12" i="7"/>
  <c r="N13" i="7"/>
  <c r="N14" i="7"/>
  <c r="N16" i="7"/>
  <c r="N17" i="7"/>
  <c r="N18" i="7"/>
  <c r="N19" i="7"/>
  <c r="N20" i="7"/>
  <c r="N4" i="7"/>
  <c r="H4" i="7"/>
  <c r="H5" i="7"/>
  <c r="H6" i="7"/>
  <c r="H7" i="7"/>
  <c r="H8" i="7"/>
  <c r="H10" i="7"/>
  <c r="H11" i="7"/>
  <c r="H12" i="7"/>
  <c r="H13" i="7"/>
  <c r="H14" i="7"/>
  <c r="H16" i="7"/>
  <c r="H17" i="7"/>
  <c r="H18" i="7"/>
  <c r="H19" i="7"/>
  <c r="H20" i="7"/>
  <c r="H3" i="7"/>
  <c r="M5" i="5"/>
  <c r="M6" i="5"/>
  <c r="M7" i="5"/>
  <c r="M9" i="5"/>
  <c r="M10" i="5"/>
  <c r="M11" i="5"/>
  <c r="M12" i="5"/>
  <c r="M13" i="5"/>
  <c r="M14" i="5"/>
  <c r="M15" i="5"/>
  <c r="M16" i="5"/>
  <c r="M17" i="5"/>
  <c r="M18" i="5"/>
  <c r="M20" i="5"/>
  <c r="M21" i="5"/>
  <c r="M22" i="5"/>
  <c r="M23" i="5"/>
  <c r="M24" i="5"/>
  <c r="M25" i="5"/>
  <c r="M26" i="5"/>
  <c r="M27" i="5"/>
  <c r="M28" i="5"/>
  <c r="M29" i="5"/>
  <c r="M4" i="5"/>
  <c r="H5" i="5"/>
  <c r="H6" i="5"/>
  <c r="H7" i="5"/>
  <c r="H9" i="5"/>
  <c r="H10" i="5"/>
  <c r="H11" i="5"/>
  <c r="H12" i="5"/>
  <c r="H13" i="5"/>
  <c r="H14" i="5"/>
  <c r="H15" i="5"/>
  <c r="H16" i="5"/>
  <c r="H17" i="5"/>
  <c r="H18" i="5"/>
  <c r="H20" i="5"/>
  <c r="H21" i="5"/>
  <c r="H22" i="5"/>
  <c r="H23" i="5"/>
  <c r="H24" i="5"/>
  <c r="H25" i="5"/>
  <c r="H26" i="5"/>
  <c r="H27" i="5"/>
  <c r="H28" i="5"/>
  <c r="H29" i="5"/>
  <c r="H4" i="5"/>
  <c r="V5" i="2"/>
  <c r="V6" i="2"/>
  <c r="V7" i="2"/>
  <c r="V9" i="2"/>
  <c r="V10" i="2"/>
  <c r="V11" i="2"/>
  <c r="V12" i="2"/>
  <c r="V14" i="2"/>
  <c r="V15" i="2"/>
  <c r="V16" i="2"/>
  <c r="V17" i="2"/>
  <c r="V4" i="2"/>
  <c r="S5" i="2"/>
  <c r="S6" i="2"/>
  <c r="S7" i="2"/>
  <c r="S9" i="2"/>
  <c r="S10" i="2"/>
  <c r="S11" i="2"/>
  <c r="S12" i="2"/>
  <c r="S14" i="2"/>
  <c r="S15" i="2"/>
  <c r="S16" i="2"/>
  <c r="S17" i="2"/>
  <c r="S4" i="2"/>
  <c r="P5" i="2"/>
  <c r="P6" i="2"/>
  <c r="P7" i="2"/>
  <c r="P9" i="2"/>
  <c r="P10" i="2"/>
  <c r="P11" i="2"/>
  <c r="P12" i="2"/>
  <c r="P14" i="2"/>
  <c r="P15" i="2"/>
  <c r="P16" i="2"/>
  <c r="P17" i="2"/>
  <c r="P4" i="2"/>
  <c r="M5" i="2"/>
  <c r="M6" i="2"/>
  <c r="M7" i="2"/>
  <c r="M9" i="2"/>
  <c r="M10" i="2"/>
  <c r="M11" i="2"/>
  <c r="M12" i="2"/>
  <c r="M14" i="2"/>
  <c r="M15" i="2"/>
  <c r="M16" i="2"/>
  <c r="M17" i="2"/>
  <c r="M4" i="2"/>
  <c r="J5" i="2"/>
  <c r="J6" i="2"/>
  <c r="J7" i="2"/>
  <c r="J9" i="2"/>
  <c r="J10" i="2"/>
  <c r="J11" i="2"/>
  <c r="J12" i="2"/>
  <c r="J14" i="2"/>
  <c r="J15" i="2"/>
  <c r="J16" i="2"/>
  <c r="J17" i="2"/>
  <c r="J4" i="2"/>
  <c r="H5" i="2"/>
  <c r="H6" i="2"/>
  <c r="H7" i="2"/>
  <c r="H9" i="2"/>
  <c r="H10" i="2"/>
  <c r="H11" i="2"/>
  <c r="H12" i="2"/>
  <c r="H14" i="2"/>
  <c r="H15" i="2"/>
  <c r="H16" i="2"/>
  <c r="H17" i="2"/>
  <c r="H4" i="2"/>
  <c r="V5" i="4"/>
  <c r="V6" i="4"/>
  <c r="V7" i="4"/>
  <c r="V9" i="4"/>
  <c r="V10" i="4"/>
  <c r="V11" i="4"/>
  <c r="V12" i="4"/>
  <c r="V4" i="4"/>
  <c r="S5" i="4"/>
  <c r="S6" i="4"/>
  <c r="S7" i="4"/>
  <c r="S9" i="4"/>
  <c r="S10" i="4"/>
  <c r="S11" i="4"/>
  <c r="S12" i="4"/>
  <c r="S4" i="4"/>
  <c r="P5" i="4"/>
  <c r="P6" i="4"/>
  <c r="P7" i="4"/>
  <c r="P9" i="4"/>
  <c r="P10" i="4"/>
  <c r="P11" i="4"/>
  <c r="P12" i="4"/>
  <c r="P4" i="4"/>
  <c r="M5" i="4"/>
  <c r="M6" i="4"/>
  <c r="M7" i="4"/>
  <c r="M9" i="4"/>
  <c r="M10" i="4"/>
  <c r="M11" i="4"/>
  <c r="M12" i="4"/>
  <c r="M4" i="4"/>
  <c r="J5" i="4"/>
  <c r="J6" i="4"/>
  <c r="J7" i="4"/>
  <c r="J9" i="4"/>
  <c r="J10" i="4"/>
  <c r="J11" i="4"/>
  <c r="J12" i="4"/>
  <c r="J4" i="4"/>
  <c r="H5" i="4"/>
  <c r="H6" i="4"/>
  <c r="H7" i="4"/>
  <c r="H9" i="4"/>
  <c r="H10" i="4"/>
  <c r="H11" i="4"/>
  <c r="H12" i="4"/>
  <c r="H4" i="4"/>
  <c r="V22" i="1"/>
  <c r="V5" i="1"/>
  <c r="V6" i="1"/>
  <c r="V7" i="1"/>
  <c r="V8" i="1"/>
  <c r="V9" i="1"/>
  <c r="V10" i="1"/>
  <c r="V11" i="1"/>
  <c r="V12" i="1"/>
  <c r="V14" i="1"/>
  <c r="V15" i="1"/>
  <c r="V16" i="1"/>
  <c r="V17" i="1"/>
  <c r="V19" i="1"/>
  <c r="V20" i="1"/>
  <c r="V21" i="1"/>
  <c r="V4" i="1"/>
  <c r="S5" i="1"/>
  <c r="S6" i="1"/>
  <c r="S7" i="1"/>
  <c r="S8" i="1"/>
  <c r="S9" i="1"/>
  <c r="S10" i="1"/>
  <c r="S11" i="1"/>
  <c r="S12" i="1"/>
  <c r="S14" i="1"/>
  <c r="S15" i="1"/>
  <c r="S16" i="1"/>
  <c r="S17" i="1"/>
  <c r="S19" i="1"/>
  <c r="S20" i="1"/>
  <c r="S21" i="1"/>
  <c r="S22" i="1"/>
  <c r="S4" i="1"/>
  <c r="P5" i="1"/>
  <c r="P6" i="1"/>
  <c r="P7" i="1"/>
  <c r="P8" i="1"/>
  <c r="P9" i="1"/>
  <c r="P10" i="1"/>
  <c r="P11" i="1"/>
  <c r="P12" i="1"/>
  <c r="P14" i="1"/>
  <c r="P15" i="1"/>
  <c r="P16" i="1"/>
  <c r="P17" i="1"/>
  <c r="P19" i="1"/>
  <c r="P20" i="1"/>
  <c r="P21" i="1"/>
  <c r="P22" i="1"/>
  <c r="P4" i="1"/>
  <c r="M5" i="1"/>
  <c r="M6" i="1"/>
  <c r="M7" i="1"/>
  <c r="M8" i="1"/>
  <c r="M9" i="1"/>
  <c r="M10" i="1"/>
  <c r="M11" i="1"/>
  <c r="M12" i="1"/>
  <c r="M14" i="1"/>
  <c r="M15" i="1"/>
  <c r="M16" i="1"/>
  <c r="M17" i="1"/>
  <c r="M19" i="1"/>
  <c r="M20" i="1"/>
  <c r="M21" i="1"/>
  <c r="M22" i="1"/>
  <c r="M4" i="1"/>
  <c r="J5" i="1"/>
  <c r="J6" i="1"/>
  <c r="J7" i="1"/>
  <c r="J8" i="1"/>
  <c r="J9" i="1"/>
  <c r="J10" i="1"/>
  <c r="J11" i="1"/>
  <c r="J12" i="1"/>
  <c r="J14" i="1"/>
  <c r="J15" i="1"/>
  <c r="J16" i="1"/>
  <c r="J17" i="1"/>
  <c r="J19" i="1"/>
  <c r="J20" i="1"/>
  <c r="J21" i="1"/>
  <c r="J22" i="1"/>
  <c r="J4" i="1"/>
  <c r="H5" i="1"/>
  <c r="H6" i="1"/>
  <c r="H7" i="1"/>
  <c r="H8" i="1"/>
  <c r="H9" i="1"/>
  <c r="H10" i="1"/>
  <c r="H11" i="1"/>
  <c r="H12" i="1"/>
  <c r="H14" i="1"/>
  <c r="H15" i="1"/>
  <c r="H16" i="1"/>
  <c r="H17" i="1"/>
  <c r="H19" i="1"/>
  <c r="H20" i="1"/>
  <c r="H21" i="1"/>
  <c r="H22" i="1"/>
  <c r="H4" i="1"/>
  <c r="H3" i="5"/>
</calcChain>
</file>

<file path=xl/sharedStrings.xml><?xml version="1.0" encoding="utf-8"?>
<sst xmlns="http://schemas.openxmlformats.org/spreadsheetml/2006/main" count="609" uniqueCount="117">
  <si>
    <t>Time</t>
  </si>
  <si>
    <t>Demand_Percentage(%)</t>
  </si>
  <si>
    <t>Prediction_Horizon(min)</t>
  </si>
  <si>
    <t>CAV_Penetration(%)</t>
  </si>
  <si>
    <t>Eco_Routing_with_Travel_Time(0/1)</t>
  </si>
  <si>
    <t>Overall_Travel_Time_Avg(s)</t>
  </si>
  <si>
    <t>Overall_Fuel_Used(gallon)</t>
  </si>
  <si>
    <t>Overall_Electricity_Used(kWh)</t>
  </si>
  <si>
    <t>Overall_Fuel_Cost($)</t>
  </si>
  <si>
    <t>Overall_Electricity_Cost($)</t>
  </si>
  <si>
    <t>Total_Number_of_Vehicles</t>
  </si>
  <si>
    <t>Travel_Time_ICE_Avg(s)</t>
  </si>
  <si>
    <t>Travel_Time_ICE_NONCAV_Avg(s)</t>
  </si>
  <si>
    <t>Travel_Time_BEV_Avg(s)</t>
  </si>
  <si>
    <t>Travel_Time_BEV_NONCAV_Avg(s)</t>
  </si>
  <si>
    <t>Travel_Time_PHEV_Avg(s)</t>
  </si>
  <si>
    <t>Travel_Time_PHEV_NONCAV_Avg(s)</t>
  </si>
  <si>
    <t>Travel_Time_HFCV_Avg(s)</t>
  </si>
  <si>
    <t>Travel_Time_HFCV_NONCAV_Avg(s)</t>
  </si>
  <si>
    <t>Fuel_Used_ICE_Avg(gallon)</t>
  </si>
  <si>
    <t>Fuel_Used_ICE_NONCAV_Avg(gallon)</t>
  </si>
  <si>
    <t>Fuel_Used_BEV_Avg(gallon)</t>
  </si>
  <si>
    <t>Fuel_Used_BEV_NONCAV_Avg(gallon)</t>
  </si>
  <si>
    <t>Fuel_Used_PHEV_Avg(gallon)</t>
  </si>
  <si>
    <t>Fuel_Used_PHEV_NONCAV_Avg(gallon)</t>
  </si>
  <si>
    <t>Fuel_Used_HFCV_Avg(gallon)</t>
  </si>
  <si>
    <t>Fuel_Used_HFCV_NONCAV_Avg(gallon)</t>
  </si>
  <si>
    <t>Electricity_Used_ICE_Avg(kWh)</t>
  </si>
  <si>
    <t>Electricity_Used_ICE_NONCAV_Avg(kWh)</t>
  </si>
  <si>
    <t>Electricity_Used_BEV_Avg(kWh)</t>
  </si>
  <si>
    <t>Electricity_Used_BEV_NONCAV_Avg(kWh)</t>
  </si>
  <si>
    <t>Electricity_Used_PHEV_Avg(kWh)</t>
  </si>
  <si>
    <t>Electricity_Used_PHEV_NONCAV_Avg(kWh)</t>
  </si>
  <si>
    <t>Electricity_Used_HFCV_Avg(kWh)</t>
  </si>
  <si>
    <t>Electricity_Used_HFCV_NONCAV_Avg(kWh)</t>
  </si>
  <si>
    <t>Vehicle_Count_ICE</t>
  </si>
  <si>
    <t>Vehicle_Count_ICE_NONCAV</t>
  </si>
  <si>
    <t>Vehicle_Count_BEV</t>
  </si>
  <si>
    <t>Vehicle_Count_BEV_NONCAV</t>
  </si>
  <si>
    <t>Vehicle_Count_PHEV</t>
  </si>
  <si>
    <t>Vehicle_Count_PHEV_NONCAV</t>
  </si>
  <si>
    <t>Vehicle_Count_HFCV</t>
  </si>
  <si>
    <t>Vehicle_Count_HFCV_NONCAV</t>
  </si>
  <si>
    <t>2hour sim &amp; new link cost</t>
  </si>
  <si>
    <t>2hour sim &amp; new link cost &amp; 25% fleet</t>
  </si>
  <si>
    <t>2hour sim &amp; new link cost &amp; 100% fice</t>
  </si>
  <si>
    <t>%</t>
  </si>
  <si>
    <t>Overall Gas</t>
  </si>
  <si>
    <t>Overall Electricity</t>
  </si>
  <si>
    <t>ICE_CAV</t>
  </si>
  <si>
    <t>PHEV_CAV</t>
  </si>
  <si>
    <t>HFCV_CAV</t>
  </si>
  <si>
    <t>BEV_CAV</t>
  </si>
  <si>
    <t>2hour sim &amp; new link cost &amp; 100% ice</t>
  </si>
  <si>
    <t>2hour sim &amp; new link cost &amp; 100% BEV</t>
  </si>
  <si>
    <t>2hour sim &amp; new link cost &amp; 100% ICE</t>
  </si>
  <si>
    <t>2hour sim &amp; new link cost &amp; 3% ICE 94% BEV</t>
  </si>
  <si>
    <t>2hour sim &amp; new link cost &amp; 100%ICE</t>
  </si>
  <si>
    <t>ICE_Energy_Predict2</t>
  </si>
  <si>
    <t>ICE_Energy_Predict5</t>
  </si>
  <si>
    <t>ICE_Energy_Predict10</t>
  </si>
  <si>
    <t>ICE_TravelTime_Predict2</t>
  </si>
  <si>
    <t>ICE_TravelTime_Predict5</t>
  </si>
  <si>
    <t>ICE_TravelTime_Predict10</t>
  </si>
  <si>
    <t>Overall_Fuel_Used(gallon)_After1hour</t>
  </si>
  <si>
    <t>Overall_Electricity_Used(kWh)_After1hour</t>
  </si>
  <si>
    <t>Overall_Fuel_Cost($)_After1hour</t>
  </si>
  <si>
    <t>Overall_Electricity_Cost($)_After1hour</t>
  </si>
  <si>
    <t>Total_Number_of_Vehicles_After1hour</t>
  </si>
  <si>
    <t>Travel_Time_ICE_Avg(s)_After1hour</t>
  </si>
  <si>
    <t>Travel_Time_ICE_NONCAV_Avg(s)_After1hour</t>
  </si>
  <si>
    <t>Travel_Time_BEV_Avg(s)_After1hour</t>
  </si>
  <si>
    <t>Travel_Time_BEV_NONCAV_Avg(s)_After1hour</t>
  </si>
  <si>
    <t>Travel_Time_PHEV_Avg(s)_After1hour</t>
  </si>
  <si>
    <t>Travel_Time_PHEV_NONCAV_Avg(s)_After1hour</t>
  </si>
  <si>
    <t>Travel_Time_HFCV_Avg(s)_After1hour</t>
  </si>
  <si>
    <t>Travel_Time_HFCV_NONCAV_Avg(s)_After1hour</t>
  </si>
  <si>
    <t>Fuel_Used_ICE_Avg(gallon)_After1hour</t>
  </si>
  <si>
    <t>Fuel_Used_ICE_NONCAV_Avg(gallon)_After1hour</t>
  </si>
  <si>
    <t>Fuel_Used_BEV_Avg(gallon)_After1hour</t>
  </si>
  <si>
    <t>Fuel_Used_BEV_NONCAV_Avg(gallon)_After1hour</t>
  </si>
  <si>
    <t>Fuel_Used_PHEV_Avg(gallon)_After1hour</t>
  </si>
  <si>
    <t>Fuel_Used_PHEV_NONCAV_Avg(gallon)_After1hour</t>
  </si>
  <si>
    <t>Fuel_Used_HFCV_Avg(gallon)_After1hour</t>
  </si>
  <si>
    <t>Fuel_Used_HFCV_NONCAV_Avg(gallon)_After1hour</t>
  </si>
  <si>
    <t>Electricity_Used_ICE_Avg(kWh)_After1hour</t>
  </si>
  <si>
    <t>Electricity_Used_ICE_NONCAV_Avg(kWh)_After1hour</t>
  </si>
  <si>
    <t>Electricity_Used_BEV_Avg(kWh)_After1hour</t>
  </si>
  <si>
    <t>Electricity_Used_BEV_NONCAV_Avg(kWh)_After1hour</t>
  </si>
  <si>
    <t>Electricity_Used_PHEV_Avg(kWh)_After1hour</t>
  </si>
  <si>
    <t>Electricity_Used_PHEV_NONCAV_Avg(kWh)_After1hour</t>
  </si>
  <si>
    <t>Electricity_Used_HFCV_Avg(kWh)_After1hour</t>
  </si>
  <si>
    <t>Electricity_Used_HFCV_NONCAV_Avg(kWh)_After1hour</t>
  </si>
  <si>
    <t>Vehicle_Count_ICE_After1hour</t>
  </si>
  <si>
    <t>Vehicle_Count_ICE_NONCAV_After1hour</t>
  </si>
  <si>
    <t>Vehicle_Count_BEV_After1hour</t>
  </si>
  <si>
    <t>Vehicle_Count_BEV_NONCAV_After1hour</t>
  </si>
  <si>
    <t>Vehicle_Count_PHEV_After1hour</t>
  </si>
  <si>
    <t>Vehicle_Count_PHEV_NONCAV_After1hour</t>
  </si>
  <si>
    <t>Vehicle_Count_HFCV_After1hour</t>
  </si>
  <si>
    <t>Vehicle_Count_HFCV_NONCAV_After1hour</t>
  </si>
  <si>
    <t>100%ICE &amp; higher speed &amp; logit route choice</t>
  </si>
  <si>
    <t>100%ICE</t>
  </si>
  <si>
    <t>1.79769e+308</t>
  </si>
  <si>
    <t>market fleet &amp; binomial route choice</t>
  </si>
  <si>
    <t>Network Gas</t>
  </si>
  <si>
    <t>Network Electricity</t>
  </si>
  <si>
    <t>ICE_Gas_Saving</t>
  </si>
  <si>
    <t>BEV_Exectricity_Saving</t>
  </si>
  <si>
    <t>PHEV_Energy_Saving</t>
  </si>
  <si>
    <t>HFCV_Electricity_Saving</t>
  </si>
  <si>
    <t xml:space="preserve"> </t>
  </si>
  <si>
    <t>market fleet &amp; binomial route choice&amp;left turn yields</t>
  </si>
  <si>
    <t>ICE</t>
  </si>
  <si>
    <t>BEV</t>
  </si>
  <si>
    <t>PHEV</t>
  </si>
  <si>
    <t>HFCV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</si>
</sst>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FF"/>
      <color rgb="FFFF33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100,</a:t>
            </a:r>
            <a:r>
              <a:rPr lang="en-US" baseline="0"/>
              <a:t> Prediction Horizon 2 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'100demand'!$D$35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'100demand'!$C$37:$C$45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'100demand'!$D$37:$D$45</c:f>
              <c:numCache>
                <c:formatCode>General</c:formatCode>
                <c:ptCount val="9"/>
                <c:pt idx="0">
                  <c:v>-3.7826047416934889</c:v>
                </c:pt>
                <c:pt idx="1">
                  <c:v>-4.8532659374189775</c:v>
                </c:pt>
                <c:pt idx="2">
                  <c:v>1.8589979382170945</c:v>
                </c:pt>
                <c:pt idx="3">
                  <c:v>-0.82417023078667062</c:v>
                </c:pt>
                <c:pt idx="4">
                  <c:v>0.34611892103195019</c:v>
                </c:pt>
                <c:pt idx="5">
                  <c:v>4.5406730452085569</c:v>
                </c:pt>
                <c:pt idx="6">
                  <c:v>8.2193063776822548</c:v>
                </c:pt>
                <c:pt idx="7">
                  <c:v>9.6097543098592286</c:v>
                </c:pt>
                <c:pt idx="8">
                  <c:v>15.824285603760346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D2-4552-B8AB-5582E1027B7F}"/>
            </c:ext>
          </c:extLst>
        </c:ser>
        <c:ser>
          <c:idx val="1"/>
          <c:order val="1"/>
          <c:tx>
            <c:strRef>
              <c:f>'100demand'!$E$35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'100demand'!$C$37:$C$45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'100demand'!$E$37:$E$45</c:f>
              <c:numCache>
                <c:formatCode>General</c:formatCode>
                <c:ptCount val="9"/>
                <c:pt idx="0">
                  <c:v>3.0603457044626849</c:v>
                </c:pt>
                <c:pt idx="1">
                  <c:v>1.9550136640739912</c:v>
                </c:pt>
                <c:pt idx="2">
                  <c:v>3.3800782547959902</c:v>
                </c:pt>
                <c:pt idx="3">
                  <c:v>5.3642509849661293</c:v>
                </c:pt>
                <c:pt idx="4">
                  <c:v>1.7414065519743289</c:v>
                </c:pt>
                <c:pt idx="5">
                  <c:v>0.52147260064962508</c:v>
                </c:pt>
                <c:pt idx="6">
                  <c:v>-0.40754880752981959</c:v>
                </c:pt>
                <c:pt idx="7">
                  <c:v>0.25768477015196312</c:v>
                </c:pt>
                <c:pt idx="8">
                  <c:v>-5.6649962364461173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D2-4552-B8AB-5582E1027B7F}"/>
            </c:ext>
          </c:extLst>
        </c:ser>
        <c:ser>
          <c:idx val="2"/>
          <c:order val="2"/>
          <c:tx>
            <c:strRef>
              <c:f>'100demand'!$F$35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'100demand'!$C$37:$C$45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'100demand'!$F$37:$F$45</c:f>
              <c:numCache>
                <c:formatCode>General</c:formatCode>
                <c:ptCount val="9"/>
                <c:pt idx="0">
                  <c:v>-6.0898190538478341</c:v>
                </c:pt>
                <c:pt idx="1">
                  <c:v>-7.6952256376716806</c:v>
                </c:pt>
                <c:pt idx="2">
                  <c:v>1.4876825812077603</c:v>
                </c:pt>
                <c:pt idx="3">
                  <c:v>0.13952474384129704</c:v>
                </c:pt>
                <c:pt idx="4">
                  <c:v>1.2927839546544564</c:v>
                </c:pt>
                <c:pt idx="5">
                  <c:v>6.0933071724438692</c:v>
                </c:pt>
                <c:pt idx="6">
                  <c:v>10.470896010464358</c:v>
                </c:pt>
                <c:pt idx="7">
                  <c:v>11.619795073032487</c:v>
                </c:pt>
                <c:pt idx="8">
                  <c:v>15.887072160453455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D2-4552-B8AB-5582E1027B7F}"/>
            </c:ext>
          </c:extLst>
        </c:ser>
        <c:ser>
          <c:idx val="3"/>
          <c:order val="3"/>
          <c:tx>
            <c:strRef>
              <c:f>'100demand'!$G$35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'100demand'!$C$37:$C$45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'100demand'!$G$37:$G$45</c:f>
              <c:numCache>
                <c:formatCode>General</c:formatCode>
                <c:ptCount val="9"/>
                <c:pt idx="0">
                  <c:v>-2.2077320018543443</c:v>
                </c:pt>
                <c:pt idx="1">
                  <c:v>-12.487175394997831</c:v>
                </c:pt>
                <c:pt idx="2">
                  <c:v>-3.4540936139166902</c:v>
                </c:pt>
                <c:pt idx="3">
                  <c:v>-2.4676439965649055</c:v>
                </c:pt>
                <c:pt idx="4">
                  <c:v>-3.7618841339686813</c:v>
                </c:pt>
                <c:pt idx="5">
                  <c:v>-7.0898216334936954</c:v>
                </c:pt>
                <c:pt idx="6">
                  <c:v>-5.4634717250708684</c:v>
                </c:pt>
                <c:pt idx="7">
                  <c:v>-5.7788620110500677</c:v>
                </c:pt>
                <c:pt idx="8">
                  <c:v>-5.0553642947797313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7D2-4552-B8AB-5582E1027B7F}"/>
            </c:ext>
          </c:extLst>
        </c:ser>
        <c:ser>
          <c:idx val="4"/>
          <c:order val="4"/>
          <c:tx>
            <c:strRef>
              <c:f>'100demand'!$H$35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'100demand'!$C$37:$C$45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'100demand'!$H$37:$H$45</c:f>
              <c:numCache>
                <c:formatCode>General</c:formatCode>
                <c:ptCount val="9"/>
                <c:pt idx="0">
                  <c:v>-23.460806821908815</c:v>
                </c:pt>
                <c:pt idx="1">
                  <c:v>-13.633978353558534</c:v>
                </c:pt>
                <c:pt idx="2">
                  <c:v>-5.1656280747786081</c:v>
                </c:pt>
                <c:pt idx="3">
                  <c:v>-5.1551328304362043</c:v>
                </c:pt>
                <c:pt idx="4">
                  <c:v>-12.628402755001641</c:v>
                </c:pt>
                <c:pt idx="5">
                  <c:v>-5.1361102000655983</c:v>
                </c:pt>
                <c:pt idx="6">
                  <c:v>-7.9521154476877633</c:v>
                </c:pt>
                <c:pt idx="7">
                  <c:v>-5.4634306329944158</c:v>
                </c:pt>
                <c:pt idx="8">
                  <c:v>-4.9340767464742585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7D2-4552-B8AB-5582E1027B7F}"/>
            </c:ext>
          </c:extLst>
        </c:ser>
        <c:ser>
          <c:idx val="5"/>
          <c:order val="5"/>
          <c:tx>
            <c:strRef>
              <c:f>'100demand'!$I$35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'100demand'!$C$37:$C$45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'100demand'!$I$37:$I$45</c:f>
              <c:numCache>
                <c:formatCode>General</c:formatCode>
                <c:ptCount val="9"/>
                <c:pt idx="0">
                  <c:v>-5.8693946309401328</c:v>
                </c:pt>
                <c:pt idx="1">
                  <c:v>-4.4504596600603268</c:v>
                </c:pt>
                <c:pt idx="2">
                  <c:v>-3.1488693874318874</c:v>
                </c:pt>
                <c:pt idx="3">
                  <c:v>-4.353272333287741</c:v>
                </c:pt>
                <c:pt idx="4">
                  <c:v>0.45930010726601628</c:v>
                </c:pt>
                <c:pt idx="5">
                  <c:v>-0.7033482833838508</c:v>
                </c:pt>
                <c:pt idx="6">
                  <c:v>1.6010712203128739</c:v>
                </c:pt>
                <c:pt idx="7">
                  <c:v>0.71630659362018489</c:v>
                </c:pt>
                <c:pt idx="8">
                  <c:v>-7.8325786317464203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7D2-4552-B8AB-5582E1027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949120"/>
        <c:axId val="1322548800"/>
      </c:scatterChart>
      <c:valAx>
        <c:axId val="95294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548800"/>
        <c:crossesAt val="-40"/>
        <c:crossBetween val="midCat"/>
      </c:valAx>
      <c:valAx>
        <c:axId val="13225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4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100%BEV -- 100%Demand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Overall_P2</c:v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'100%BEV'!$D$4:$D$8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'100%BEV'!$H$4:$H$8</c:f>
              <c:numCache>
                <c:formatCode>General</c:formatCode>
                <c:ptCount val="5"/>
                <c:pt idx="0">
                  <c:v>0.43288564088216641</c:v>
                </c:pt>
                <c:pt idx="1">
                  <c:v>-2.2633063749725104</c:v>
                </c:pt>
                <c:pt idx="2">
                  <c:v>-2.5217136889672953</c:v>
                </c:pt>
                <c:pt idx="3">
                  <c:v>-1.964749825414893</c:v>
                </c:pt>
                <c:pt idx="4">
                  <c:v>-1.2068262242847472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8D-452D-91DA-CE95589FCB34}"/>
            </c:ext>
          </c:extLst>
        </c:ser>
        <c:ser>
          <c:idx val="1"/>
          <c:order val="1"/>
          <c:tx>
            <c:v>BEV_P2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'100%BEV'!$D$4:$D$8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'100%BEV'!$N$4:$N$8</c:f>
              <c:numCache>
                <c:formatCode>General</c:formatCode>
                <c:ptCount val="5"/>
                <c:pt idx="0">
                  <c:v>-6.9970630340776525</c:v>
                </c:pt>
                <c:pt idx="1">
                  <c:v>-10.192304854111017</c:v>
                </c:pt>
                <c:pt idx="2">
                  <c:v>-8.968815030181382</c:v>
                </c:pt>
                <c:pt idx="3">
                  <c:v>-8.0729666307540136</c:v>
                </c:pt>
                <c:pt idx="4">
                  <c:v>-7.1741665067815932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8D-452D-91DA-CE95589FCB34}"/>
            </c:ext>
          </c:extLst>
        </c:ser>
        <c:ser>
          <c:idx val="2"/>
          <c:order val="2"/>
          <c:tx>
            <c:v>Overall_P5</c:v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'100%BEV'!$D$10:$D$14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'100%BEV'!$H$10:$H$14</c:f>
              <c:numCache>
                <c:formatCode>General</c:formatCode>
                <c:ptCount val="5"/>
                <c:pt idx="0">
                  <c:v>0.12365110314294661</c:v>
                </c:pt>
                <c:pt idx="1">
                  <c:v>0.34212274133854365</c:v>
                </c:pt>
                <c:pt idx="2">
                  <c:v>1.2753789084106177</c:v>
                </c:pt>
                <c:pt idx="3">
                  <c:v>0.50015696642626328</c:v>
                </c:pt>
                <c:pt idx="4">
                  <c:v>-1.2288228799388397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8D-452D-91DA-CE95589FCB34}"/>
            </c:ext>
          </c:extLst>
        </c:ser>
        <c:ser>
          <c:idx val="3"/>
          <c:order val="3"/>
          <c:tx>
            <c:v>BEV_P5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'100%BEV'!$D$10:$D$14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'100%BEV'!$N$10:$N$14</c:f>
              <c:numCache>
                <c:formatCode>General</c:formatCode>
                <c:ptCount val="5"/>
                <c:pt idx="0">
                  <c:v>-6.8679250852310458</c:v>
                </c:pt>
                <c:pt idx="1">
                  <c:v>-7.0745458033856377</c:v>
                </c:pt>
                <c:pt idx="2">
                  <c:v>-5.5175111058636013</c:v>
                </c:pt>
                <c:pt idx="3">
                  <c:v>-5.8953318476319803</c:v>
                </c:pt>
                <c:pt idx="4">
                  <c:v>-7.2767389347226183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C8D-452D-91DA-CE95589FCB34}"/>
            </c:ext>
          </c:extLst>
        </c:ser>
        <c:ser>
          <c:idx val="4"/>
          <c:order val="4"/>
          <c:tx>
            <c:v>Overall_P10</c:v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'100%BEV'!$D$16:$D$20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'100%BEV'!$H$16:$H$20</c:f>
              <c:numCache>
                <c:formatCode>General</c:formatCode>
                <c:ptCount val="5"/>
                <c:pt idx="0">
                  <c:v>0.41644153908250453</c:v>
                </c:pt>
                <c:pt idx="1">
                  <c:v>-4.1238390357349548</c:v>
                </c:pt>
                <c:pt idx="2">
                  <c:v>-2.2870115087356648</c:v>
                </c:pt>
                <c:pt idx="3">
                  <c:v>0.58408595353366655</c:v>
                </c:pt>
                <c:pt idx="4">
                  <c:v>-1.3187315404279309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C8D-452D-91DA-CE95589FCB34}"/>
            </c:ext>
          </c:extLst>
        </c:ser>
        <c:ser>
          <c:idx val="5"/>
          <c:order val="5"/>
          <c:tx>
            <c:v>BEV_P10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'100%BEV'!$D$16:$D$20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'100%BEV'!$N$16:$N$20</c:f>
              <c:numCache>
                <c:formatCode>General</c:formatCode>
                <c:ptCount val="5"/>
                <c:pt idx="0">
                  <c:v>-7.0398630399811033</c:v>
                </c:pt>
                <c:pt idx="1">
                  <c:v>-11.612822291423765</c:v>
                </c:pt>
                <c:pt idx="2">
                  <c:v>-9.1311598801599807</c:v>
                </c:pt>
                <c:pt idx="3">
                  <c:v>-5.8126835603701466</c:v>
                </c:pt>
                <c:pt idx="4">
                  <c:v>-7.093732012928557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C8D-452D-91DA-CE95589FC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316415"/>
        <c:axId val="802316895"/>
      </c:scatterChart>
      <c:valAx>
        <c:axId val="80231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316895"/>
        <c:crossesAt val="-40"/>
        <c:crossBetween val="midCat"/>
      </c:valAx>
      <c:valAx>
        <c:axId val="80231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31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 Energy Routing VS ICE Travel</a:t>
            </a:r>
            <a:r>
              <a:rPr lang="en-US" baseline="0"/>
              <a:t> Time Routing  -- 100%ICE  Prediction </a:t>
            </a:r>
            <a:r>
              <a:rPr lang="en-US" altLang="zh-CN" baseline="0"/>
              <a:t>Horizon </a:t>
            </a:r>
            <a:r>
              <a:rPr lang="en-US" altLang="zh-CN" b="0" baseline="0">
                <a:solidFill>
                  <a:srgbClr val="FF0000"/>
                </a:solidFill>
              </a:rPr>
              <a:t>2min</a:t>
            </a:r>
            <a:endParaRPr lang="en-US" b="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'ICE Energy vs TravelTime'!$N$3</c:f>
              <c:strCache>
                <c:ptCount val="1"/>
                <c:pt idx="0">
                  <c:v>ICE_Energy_Predict2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'ICE Energy vs TravelTime'!$D$4:$D$11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TravelTime'!$N$4:$N$11</c:f>
              <c:numCache>
                <c:formatCode>General</c:formatCode>
                <c:ptCount val="8"/>
                <c:pt idx="0">
                  <c:v>1.9751726308748558</c:v>
                </c:pt>
                <c:pt idx="1">
                  <c:v>-3.0207943971198721</c:v>
                </c:pt>
                <c:pt idx="2">
                  <c:v>-3.3104798253034637</c:v>
                </c:pt>
                <c:pt idx="3">
                  <c:v>-2.7591430426314667</c:v>
                </c:pt>
                <c:pt idx="4">
                  <c:v>2.1546890676949086</c:v>
                </c:pt>
                <c:pt idx="5">
                  <c:v>0.40034624540141911</c:v>
                </c:pt>
                <c:pt idx="6">
                  <c:v>-1.9210717869016902</c:v>
                </c:pt>
                <c:pt idx="7">
                  <c:v>5.9609293541342838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C7-45A1-B065-299B893DCE7F}"/>
            </c:ext>
          </c:extLst>
        </c:ser>
        <c:ser>
          <c:idx val="3"/>
          <c:order val="1"/>
          <c:tx>
            <c:strRef>
              <c:f>'ICE Energy vs TravelTime'!$N$30</c:f>
              <c:strCache>
                <c:ptCount val="1"/>
                <c:pt idx="0">
                  <c:v>ICE_TravelTime_Predict2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prstDash val="dash"/>
              </a:ln>
              <a:effectLst/>
            </c:spPr>
          </c:marker>
          <c:xVal>
            <c:numRef>
              <c:f>'ICE Energy vs TravelTime'!$D$31:$D$38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TravelTime'!$N$31:$N$38</c:f>
              <c:numCache>
                <c:formatCode>General</c:formatCode>
                <c:ptCount val="8"/>
                <c:pt idx="0">
                  <c:v>5.9904389053923772</c:v>
                </c:pt>
                <c:pt idx="1">
                  <c:v>18.827093702661767</c:v>
                </c:pt>
                <c:pt idx="2">
                  <c:v>1.1302158131848647</c:v>
                </c:pt>
                <c:pt idx="3">
                  <c:v>0.10377525525761297</c:v>
                </c:pt>
                <c:pt idx="4">
                  <c:v>4.0064134091400847</c:v>
                </c:pt>
                <c:pt idx="5">
                  <c:v>0.46084082548051064</c:v>
                </c:pt>
                <c:pt idx="6">
                  <c:v>0.83462847474966262</c:v>
                </c:pt>
                <c:pt idx="7">
                  <c:v>1.5059707658712249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C7-45A1-B065-299B893DC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252911"/>
        <c:axId val="1393957263"/>
      </c:scatterChart>
      <c:valAx>
        <c:axId val="138825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957263"/>
        <c:crossesAt val="-40"/>
        <c:crossBetween val="midCat"/>
      </c:valAx>
      <c:valAx>
        <c:axId val="139395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saving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5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ICE Energy Routing VS ICE Travel Time Routing  -- 100%ICE  Prediction 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Horizon </a:t>
            </a:r>
            <a:r>
              <a:rPr lang="en-US" altLang="zh-CN" sz="1400" b="0" i="0" u="none" strike="noStrike" kern="1200" spc="0" baseline="0">
                <a:solidFill>
                  <a:srgbClr val="FF0000"/>
                </a:solidFill>
              </a:rPr>
              <a:t>5min</a:t>
            </a:r>
            <a:endParaRPr lang="en-US" sz="1400" b="0" i="0" u="none" strike="noStrike" kern="1200" spc="0" baseline="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'ICE Energy vs TravelTime'!$N$12</c:f>
              <c:strCache>
                <c:ptCount val="1"/>
                <c:pt idx="0">
                  <c:v>ICE_Energy_Predict5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'ICE Energy vs TravelTime'!$D$13:$D$20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TravelTime'!$N$13:$N$20</c:f>
              <c:numCache>
                <c:formatCode>General</c:formatCode>
                <c:ptCount val="8"/>
                <c:pt idx="0">
                  <c:v>-1.1567744093171455</c:v>
                </c:pt>
                <c:pt idx="1">
                  <c:v>-2.3568294938128398</c:v>
                </c:pt>
                <c:pt idx="2">
                  <c:v>-1.7809014184257701</c:v>
                </c:pt>
                <c:pt idx="3">
                  <c:v>21.39491648796993</c:v>
                </c:pt>
                <c:pt idx="4">
                  <c:v>18.978576065786619</c:v>
                </c:pt>
                <c:pt idx="5">
                  <c:v>-1.2418602821113096</c:v>
                </c:pt>
                <c:pt idx="6">
                  <c:v>0.29362003501799416</c:v>
                </c:pt>
                <c:pt idx="7">
                  <c:v>6.7734256654403842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BC-4289-8419-B5B38C38180F}"/>
            </c:ext>
          </c:extLst>
        </c:ser>
        <c:ser>
          <c:idx val="4"/>
          <c:order val="1"/>
          <c:tx>
            <c:strRef>
              <c:f>'ICE Energy vs TravelTime'!$N$39</c:f>
              <c:strCache>
                <c:ptCount val="1"/>
                <c:pt idx="0">
                  <c:v>ICE_TravelTime_Predict5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'ICE Energy vs TravelTime'!$D$40:$D$47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TravelTime'!$N$40:$N$47</c:f>
              <c:numCache>
                <c:formatCode>General</c:formatCode>
                <c:ptCount val="8"/>
                <c:pt idx="0">
                  <c:v>15.039050972831536</c:v>
                </c:pt>
                <c:pt idx="1">
                  <c:v>2.8761975959552202</c:v>
                </c:pt>
                <c:pt idx="2">
                  <c:v>6.1237237119080818</c:v>
                </c:pt>
                <c:pt idx="3">
                  <c:v>-1.1115264307214161</c:v>
                </c:pt>
                <c:pt idx="4">
                  <c:v>4.0841218941197326</c:v>
                </c:pt>
                <c:pt idx="5">
                  <c:v>22.651039719855987</c:v>
                </c:pt>
                <c:pt idx="6">
                  <c:v>1.987960103086694</c:v>
                </c:pt>
                <c:pt idx="7">
                  <c:v>2.1178021286222997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2BC-4289-8419-B5B38C381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252911"/>
        <c:axId val="1393957263"/>
      </c:scatterChart>
      <c:valAx>
        <c:axId val="138825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957263"/>
        <c:crossesAt val="-40"/>
        <c:crossBetween val="midCat"/>
      </c:valAx>
      <c:valAx>
        <c:axId val="139395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saving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5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ICE Energy Routing VS ICE Travel Time Routing  -- 100%ICE  Prediction 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Horizon </a:t>
            </a:r>
            <a:r>
              <a:rPr lang="en-US" altLang="zh-CN" sz="1400" b="0" i="0" u="none" strike="noStrike" kern="1200" spc="0" baseline="0">
                <a:solidFill>
                  <a:srgbClr val="FF0000"/>
                </a:solidFill>
              </a:rPr>
              <a:t>10min</a:t>
            </a:r>
            <a:endParaRPr lang="en-US" sz="1400" b="0" i="0" u="none" strike="noStrike" kern="1200" spc="0" baseline="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'ICE Energy vs TravelTime'!$N$21</c:f>
              <c:strCache>
                <c:ptCount val="1"/>
                <c:pt idx="0">
                  <c:v>ICE_Energy_Predict10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'ICE Energy vs TravelTime'!$D$22:$D$29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TravelTime'!$N$22:$N$29</c:f>
              <c:numCache>
                <c:formatCode>General</c:formatCode>
                <c:ptCount val="8"/>
                <c:pt idx="0">
                  <c:v>-0.76478920343884682</c:v>
                </c:pt>
                <c:pt idx="1">
                  <c:v>-5.3702465031181816</c:v>
                </c:pt>
                <c:pt idx="2">
                  <c:v>-0.74905077610119641</c:v>
                </c:pt>
                <c:pt idx="3">
                  <c:v>21.327044520076324</c:v>
                </c:pt>
                <c:pt idx="4">
                  <c:v>2.4438826700241982</c:v>
                </c:pt>
                <c:pt idx="5">
                  <c:v>7.5357557396077208</c:v>
                </c:pt>
                <c:pt idx="6">
                  <c:v>18.638724400464277</c:v>
                </c:pt>
                <c:pt idx="7">
                  <c:v>-1.6417147016584404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F5-4D73-9474-E4D9DA9EF926}"/>
            </c:ext>
          </c:extLst>
        </c:ser>
        <c:ser>
          <c:idx val="5"/>
          <c:order val="1"/>
          <c:tx>
            <c:strRef>
              <c:f>'ICE Energy vs TravelTime'!$N$48</c:f>
              <c:strCache>
                <c:ptCount val="1"/>
                <c:pt idx="0">
                  <c:v>ICE_TravelTime_Predict10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'ICE Energy vs TravelTime'!$D$49:$D$56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TravelTime'!$N$49:$N$56</c:f>
              <c:numCache>
                <c:formatCode>General</c:formatCode>
                <c:ptCount val="8"/>
                <c:pt idx="0">
                  <c:v>8.0688949656705571</c:v>
                </c:pt>
                <c:pt idx="1">
                  <c:v>-2.5294603686726647</c:v>
                </c:pt>
                <c:pt idx="2">
                  <c:v>9.4868289036218059</c:v>
                </c:pt>
                <c:pt idx="3">
                  <c:v>7.362141213039278</c:v>
                </c:pt>
                <c:pt idx="4">
                  <c:v>4.9546536562334005</c:v>
                </c:pt>
                <c:pt idx="5">
                  <c:v>0.62019240227419503</c:v>
                </c:pt>
                <c:pt idx="6">
                  <c:v>1.7740158564655422</c:v>
                </c:pt>
                <c:pt idx="7">
                  <c:v>4.7067734256654381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9F5-4D73-9474-E4D9DA9EF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252911"/>
        <c:axId val="1393957263"/>
      </c:scatterChart>
      <c:valAx>
        <c:axId val="138825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957263"/>
        <c:crossesAt val="-40"/>
        <c:crossBetween val="midCat"/>
      </c:valAx>
      <c:valAx>
        <c:axId val="139395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saving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5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 Energy Routing VS ICE Travel</a:t>
            </a:r>
            <a:r>
              <a:rPr lang="en-US" baseline="0"/>
              <a:t> Time Routing  -- 100%ICE scenario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'ICE Energy vs TravelTime'!$N$3</c:f>
              <c:strCache>
                <c:ptCount val="1"/>
                <c:pt idx="0">
                  <c:v>ICE_Energy_Predict2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'ICE Energy vs TravelTime'!$D$4:$D$11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TravelTime'!$N$4:$N$11</c:f>
              <c:numCache>
                <c:formatCode>General</c:formatCode>
                <c:ptCount val="8"/>
                <c:pt idx="0">
                  <c:v>1.9751726308748558</c:v>
                </c:pt>
                <c:pt idx="1">
                  <c:v>-3.0207943971198721</c:v>
                </c:pt>
                <c:pt idx="2">
                  <c:v>-3.3104798253034637</c:v>
                </c:pt>
                <c:pt idx="3">
                  <c:v>-2.7591430426314667</c:v>
                </c:pt>
                <c:pt idx="4">
                  <c:v>2.1546890676949086</c:v>
                </c:pt>
                <c:pt idx="5">
                  <c:v>0.40034624540141911</c:v>
                </c:pt>
                <c:pt idx="6">
                  <c:v>-1.9210717869016902</c:v>
                </c:pt>
                <c:pt idx="7">
                  <c:v>5.9609293541342838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7C-495F-B497-54B8D3F1C1DC}"/>
            </c:ext>
          </c:extLst>
        </c:ser>
        <c:ser>
          <c:idx val="1"/>
          <c:order val="1"/>
          <c:tx>
            <c:strRef>
              <c:f>'ICE Energy vs TravelTime'!$N$12</c:f>
              <c:strCache>
                <c:ptCount val="1"/>
                <c:pt idx="0">
                  <c:v>ICE_Energy_Predict5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'ICE Energy vs TravelTime'!$D$13:$D$20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TravelTime'!$N$13:$N$20</c:f>
              <c:numCache>
                <c:formatCode>General</c:formatCode>
                <c:ptCount val="8"/>
                <c:pt idx="0">
                  <c:v>-1.1567744093171455</c:v>
                </c:pt>
                <c:pt idx="1">
                  <c:v>-2.3568294938128398</c:v>
                </c:pt>
                <c:pt idx="2">
                  <c:v>-1.7809014184257701</c:v>
                </c:pt>
                <c:pt idx="3">
                  <c:v>21.39491648796993</c:v>
                </c:pt>
                <c:pt idx="4">
                  <c:v>18.978576065786619</c:v>
                </c:pt>
                <c:pt idx="5">
                  <c:v>-1.2418602821113096</c:v>
                </c:pt>
                <c:pt idx="6">
                  <c:v>0.29362003501799416</c:v>
                </c:pt>
                <c:pt idx="7">
                  <c:v>6.7734256654403842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7C-495F-B497-54B8D3F1C1DC}"/>
            </c:ext>
          </c:extLst>
        </c:ser>
        <c:ser>
          <c:idx val="2"/>
          <c:order val="2"/>
          <c:tx>
            <c:strRef>
              <c:f>'ICE Energy vs TravelTime'!$N$21</c:f>
              <c:strCache>
                <c:ptCount val="1"/>
                <c:pt idx="0">
                  <c:v>ICE_Energy_Predict10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'ICE Energy vs TravelTime'!$D$22:$D$29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TravelTime'!$N$22:$N$29</c:f>
              <c:numCache>
                <c:formatCode>General</c:formatCode>
                <c:ptCount val="8"/>
                <c:pt idx="0">
                  <c:v>-0.76478920343884682</c:v>
                </c:pt>
                <c:pt idx="1">
                  <c:v>-5.3702465031181816</c:v>
                </c:pt>
                <c:pt idx="2">
                  <c:v>-0.74905077610119641</c:v>
                </c:pt>
                <c:pt idx="3">
                  <c:v>21.327044520076324</c:v>
                </c:pt>
                <c:pt idx="4">
                  <c:v>2.4438826700241982</c:v>
                </c:pt>
                <c:pt idx="5">
                  <c:v>7.5357557396077208</c:v>
                </c:pt>
                <c:pt idx="6">
                  <c:v>18.638724400464277</c:v>
                </c:pt>
                <c:pt idx="7">
                  <c:v>-1.6417147016584404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7C-495F-B497-54B8D3F1C1DC}"/>
            </c:ext>
          </c:extLst>
        </c:ser>
        <c:ser>
          <c:idx val="3"/>
          <c:order val="3"/>
          <c:tx>
            <c:strRef>
              <c:f>'ICE Energy vs TravelTime'!$N$30</c:f>
              <c:strCache>
                <c:ptCount val="1"/>
                <c:pt idx="0">
                  <c:v>ICE_TravelTime_Predict2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prstDash val="dash"/>
              </a:ln>
              <a:effectLst/>
            </c:spPr>
          </c:marker>
          <c:xVal>
            <c:numRef>
              <c:f>'ICE Energy vs TravelTime'!$D$31:$D$38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TravelTime'!$N$31:$N$38</c:f>
              <c:numCache>
                <c:formatCode>General</c:formatCode>
                <c:ptCount val="8"/>
                <c:pt idx="0">
                  <c:v>5.9904389053923772</c:v>
                </c:pt>
                <c:pt idx="1">
                  <c:v>18.827093702661767</c:v>
                </c:pt>
                <c:pt idx="2">
                  <c:v>1.1302158131848647</c:v>
                </c:pt>
                <c:pt idx="3">
                  <c:v>0.10377525525761297</c:v>
                </c:pt>
                <c:pt idx="4">
                  <c:v>4.0064134091400847</c:v>
                </c:pt>
                <c:pt idx="5">
                  <c:v>0.46084082548051064</c:v>
                </c:pt>
                <c:pt idx="6">
                  <c:v>0.83462847474966262</c:v>
                </c:pt>
                <c:pt idx="7">
                  <c:v>1.5059707658712249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7C-495F-B497-54B8D3F1C1DC}"/>
            </c:ext>
          </c:extLst>
        </c:ser>
        <c:ser>
          <c:idx val="4"/>
          <c:order val="4"/>
          <c:tx>
            <c:strRef>
              <c:f>'ICE Energy vs TravelTime'!$N$39</c:f>
              <c:strCache>
                <c:ptCount val="1"/>
                <c:pt idx="0">
                  <c:v>ICE_TravelTime_Predict5</c:v>
                </c:pt>
              </c:strCache>
            </c:strRef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'ICE Energy vs TravelTime'!$D$40:$D$47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TravelTime'!$N$40:$N$47</c:f>
              <c:numCache>
                <c:formatCode>General</c:formatCode>
                <c:ptCount val="8"/>
                <c:pt idx="0">
                  <c:v>15.039050972831536</c:v>
                </c:pt>
                <c:pt idx="1">
                  <c:v>2.8761975959552202</c:v>
                </c:pt>
                <c:pt idx="2">
                  <c:v>6.1237237119080818</c:v>
                </c:pt>
                <c:pt idx="3">
                  <c:v>-1.1115264307214161</c:v>
                </c:pt>
                <c:pt idx="4">
                  <c:v>4.0841218941197326</c:v>
                </c:pt>
                <c:pt idx="5">
                  <c:v>22.651039719855987</c:v>
                </c:pt>
                <c:pt idx="6">
                  <c:v>1.987960103086694</c:v>
                </c:pt>
                <c:pt idx="7">
                  <c:v>2.1178021286222997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27C-495F-B497-54B8D3F1C1DC}"/>
            </c:ext>
          </c:extLst>
        </c:ser>
        <c:ser>
          <c:idx val="5"/>
          <c:order val="5"/>
          <c:tx>
            <c:strRef>
              <c:f>'ICE Energy vs TravelTime'!$N$48</c:f>
              <c:strCache>
                <c:ptCount val="1"/>
                <c:pt idx="0">
                  <c:v>ICE_TravelTime_Predict10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'ICE Energy vs TravelTime'!$D$49:$D$56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TravelTime'!$N$49:$N$56</c:f>
              <c:numCache>
                <c:formatCode>General</c:formatCode>
                <c:ptCount val="8"/>
                <c:pt idx="0">
                  <c:v>8.0688949656705571</c:v>
                </c:pt>
                <c:pt idx="1">
                  <c:v>-2.5294603686726647</c:v>
                </c:pt>
                <c:pt idx="2">
                  <c:v>9.4868289036218059</c:v>
                </c:pt>
                <c:pt idx="3">
                  <c:v>7.362141213039278</c:v>
                </c:pt>
                <c:pt idx="4">
                  <c:v>4.9546536562334005</c:v>
                </c:pt>
                <c:pt idx="5">
                  <c:v>0.62019240227419503</c:v>
                </c:pt>
                <c:pt idx="6">
                  <c:v>1.7740158564655422</c:v>
                </c:pt>
                <c:pt idx="7">
                  <c:v>4.7067734256654381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27C-495F-B497-54B8D3F1C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252911"/>
        <c:axId val="1393957263"/>
      </c:scatterChart>
      <c:valAx>
        <c:axId val="138825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957263"/>
        <c:crossesAt val="-40"/>
        <c:crossBetween val="midCat"/>
      </c:valAx>
      <c:valAx>
        <c:axId val="139395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saving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5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100%ICE  Energy Routing VS Travel Time Routing</a:t>
            </a:r>
          </a:p>
          <a:p>
            <a:pPr>
              <a:defRPr/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Prediction </a:t>
            </a:r>
            <a:r>
              <a:rPr lang="en-US" altLang="zh-CN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Horizon </a:t>
            </a:r>
            <a:r>
              <a:rPr lang="en-US" altLang="zh-CN" sz="1100" b="0" i="0" u="none" strike="noStrike" kern="1200" spc="0" baseline="0">
                <a:solidFill>
                  <a:srgbClr val="FF0000"/>
                </a:solidFill>
              </a:rPr>
              <a:t>0min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ICE_Energy_Routing_P0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'ICE Energy vs TravelTime 2hour'!$D$3:$D$13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'ICE Energy vs TravelTime 2hour'!$G$3:$G$13</c:f>
              <c:numCache>
                <c:formatCode>General</c:formatCode>
                <c:ptCount val="11"/>
                <c:pt idx="0">
                  <c:v>7086.03</c:v>
                </c:pt>
                <c:pt idx="1">
                  <c:v>7167.36</c:v>
                </c:pt>
                <c:pt idx="2">
                  <c:v>7688.53</c:v>
                </c:pt>
                <c:pt idx="3">
                  <c:v>7853.85</c:v>
                </c:pt>
                <c:pt idx="4">
                  <c:v>7367.42</c:v>
                </c:pt>
                <c:pt idx="5">
                  <c:v>8320.19</c:v>
                </c:pt>
                <c:pt idx="6">
                  <c:v>7737.24</c:v>
                </c:pt>
                <c:pt idx="7">
                  <c:v>8142.49</c:v>
                </c:pt>
                <c:pt idx="8">
                  <c:v>8093.37</c:v>
                </c:pt>
                <c:pt idx="9">
                  <c:v>8543.19</c:v>
                </c:pt>
                <c:pt idx="10">
                  <c:v>9339.56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F2-4A40-9816-E49A03187B24}"/>
            </c:ext>
          </c:extLst>
        </c:ser>
        <c:ser>
          <c:idx val="1"/>
          <c:order val="1"/>
          <c:tx>
            <c:v>ICE_TravelTime_Routing_P0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'ICE Energy vs TravelTime 2hour'!$D$47:$D$57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'ICE Energy vs TravelTime 2hour'!$G$47:$G$57</c:f>
              <c:numCache>
                <c:formatCode>General</c:formatCode>
                <c:ptCount val="11"/>
                <c:pt idx="0">
                  <c:v>7086.03</c:v>
                </c:pt>
                <c:pt idx="1">
                  <c:v>7791.48</c:v>
                </c:pt>
                <c:pt idx="2">
                  <c:v>8146.54</c:v>
                </c:pt>
                <c:pt idx="3">
                  <c:v>7578.61</c:v>
                </c:pt>
                <c:pt idx="4">
                  <c:v>7464.18</c:v>
                </c:pt>
                <c:pt idx="5">
                  <c:v>8979.36</c:v>
                </c:pt>
                <c:pt idx="6">
                  <c:v>8141.51</c:v>
                </c:pt>
                <c:pt idx="7">
                  <c:v>8142.4</c:v>
                </c:pt>
                <c:pt idx="8">
                  <c:v>8494.44</c:v>
                </c:pt>
                <c:pt idx="9">
                  <c:v>8508.0300000000007</c:v>
                </c:pt>
                <c:pt idx="10">
                  <c:v>8713.4500000000007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F2-4A40-9816-E49A03187B24}"/>
            </c:ext>
          </c:extLst>
        </c:ser>
        <c:ser>
          <c:idx val="2"/>
          <c:order val="2"/>
          <c:tx>
            <c:v>ICE_Energy_Routing_P2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'ICE Energy vs TravelTime 2hour'!$D$14:$D$24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'ICE Energy vs TravelTime 2hour'!$G$14:$G$24</c:f>
              <c:numCache>
                <c:formatCode>General</c:formatCode>
                <c:ptCount val="11"/>
                <c:pt idx="0">
                  <c:v>7086.03</c:v>
                </c:pt>
                <c:pt idx="1">
                  <c:v>8486.7999999999993</c:v>
                </c:pt>
                <c:pt idx="2">
                  <c:v>8072.34</c:v>
                </c:pt>
                <c:pt idx="3">
                  <c:v>7415.29</c:v>
                </c:pt>
                <c:pt idx="4">
                  <c:v>7614.35</c:v>
                </c:pt>
                <c:pt idx="5">
                  <c:v>8703.23</c:v>
                </c:pt>
                <c:pt idx="6">
                  <c:v>7688.86</c:v>
                </c:pt>
                <c:pt idx="7">
                  <c:v>7734.89</c:v>
                </c:pt>
                <c:pt idx="8">
                  <c:v>8332.9599999999991</c:v>
                </c:pt>
                <c:pt idx="9">
                  <c:v>8181.62</c:v>
                </c:pt>
                <c:pt idx="10">
                  <c:v>8114.12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F2-4A40-9816-E49A03187B24}"/>
            </c:ext>
          </c:extLst>
        </c:ser>
        <c:ser>
          <c:idx val="3"/>
          <c:order val="3"/>
          <c:tx>
            <c:v>ICE_TravelTime_Routing_P2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'ICE Energy vs TravelTime 2hour'!$D$58:$D$68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'ICE Energy vs TravelTime 2hour'!$G$58:$G$68</c:f>
              <c:numCache>
                <c:formatCode>General</c:formatCode>
                <c:ptCount val="11"/>
                <c:pt idx="0">
                  <c:v>7086.03</c:v>
                </c:pt>
                <c:pt idx="1">
                  <c:v>7155.63</c:v>
                </c:pt>
                <c:pt idx="2">
                  <c:v>7910.88</c:v>
                </c:pt>
                <c:pt idx="3">
                  <c:v>7435.81</c:v>
                </c:pt>
                <c:pt idx="4">
                  <c:v>7324.07</c:v>
                </c:pt>
                <c:pt idx="5">
                  <c:v>8799.19</c:v>
                </c:pt>
                <c:pt idx="6">
                  <c:v>8151.33</c:v>
                </c:pt>
                <c:pt idx="7">
                  <c:v>8495.52</c:v>
                </c:pt>
                <c:pt idx="8">
                  <c:v>9109.5400000000009</c:v>
                </c:pt>
                <c:pt idx="9">
                  <c:v>8294.06</c:v>
                </c:pt>
                <c:pt idx="10">
                  <c:v>8363.8799999999992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F2-4A40-9816-E49A03187B24}"/>
            </c:ext>
          </c:extLst>
        </c:ser>
        <c:ser>
          <c:idx val="4"/>
          <c:order val="4"/>
          <c:tx>
            <c:v>ICE_Energy_Routing_P5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'ICE Energy vs TravelTime 2hour'!$D$25:$D$35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'ICE Energy vs TravelTime 2hour'!$G$25:$G$35</c:f>
              <c:numCache>
                <c:formatCode>General</c:formatCode>
                <c:ptCount val="11"/>
                <c:pt idx="0">
                  <c:v>7086.03</c:v>
                </c:pt>
                <c:pt idx="1">
                  <c:v>7736.61</c:v>
                </c:pt>
                <c:pt idx="2">
                  <c:v>7474.62</c:v>
                </c:pt>
                <c:pt idx="3">
                  <c:v>8475.41</c:v>
                </c:pt>
                <c:pt idx="4">
                  <c:v>7272.28</c:v>
                </c:pt>
                <c:pt idx="5">
                  <c:v>7425.32</c:v>
                </c:pt>
                <c:pt idx="6">
                  <c:v>7664.07</c:v>
                </c:pt>
                <c:pt idx="7">
                  <c:v>7668.42</c:v>
                </c:pt>
                <c:pt idx="8">
                  <c:v>8458.86</c:v>
                </c:pt>
                <c:pt idx="9">
                  <c:v>8318.19</c:v>
                </c:pt>
                <c:pt idx="10">
                  <c:v>8177.51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F2-4A40-9816-E49A03187B24}"/>
            </c:ext>
          </c:extLst>
        </c:ser>
        <c:ser>
          <c:idx val="5"/>
          <c:order val="5"/>
          <c:tx>
            <c:v>ICE_TravelTime_Routing_P5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'ICE Energy vs TravelTime 2hour'!$D$69:$D$79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'ICE Energy vs TravelTime 2hour'!$G$69:$G$79</c:f>
              <c:numCache>
                <c:formatCode>General</c:formatCode>
                <c:ptCount val="11"/>
                <c:pt idx="0">
                  <c:v>7086.03</c:v>
                </c:pt>
                <c:pt idx="1">
                  <c:v>7193.17</c:v>
                </c:pt>
                <c:pt idx="2">
                  <c:v>7989.91</c:v>
                </c:pt>
                <c:pt idx="3">
                  <c:v>7414.21</c:v>
                </c:pt>
                <c:pt idx="4">
                  <c:v>7403.38</c:v>
                </c:pt>
                <c:pt idx="5">
                  <c:v>7522.74</c:v>
                </c:pt>
                <c:pt idx="6">
                  <c:v>7824.98</c:v>
                </c:pt>
                <c:pt idx="7">
                  <c:v>8705.26</c:v>
                </c:pt>
                <c:pt idx="8">
                  <c:v>8318.27</c:v>
                </c:pt>
                <c:pt idx="9">
                  <c:v>8296.49</c:v>
                </c:pt>
                <c:pt idx="10">
                  <c:v>9141.74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F2-4A40-9816-E49A03187B24}"/>
            </c:ext>
          </c:extLst>
        </c:ser>
        <c:ser>
          <c:idx val="6"/>
          <c:order val="6"/>
          <c:tx>
            <c:v>ICE_Energy_Routing_P10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'ICE Energy vs TravelTime 2hour'!$D$36:$D$46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'ICE Energy vs TravelTime 2hour'!$G$36:$G$46</c:f>
              <c:numCache>
                <c:formatCode>General</c:formatCode>
                <c:ptCount val="11"/>
                <c:pt idx="0">
                  <c:v>7086.03</c:v>
                </c:pt>
                <c:pt idx="1">
                  <c:v>7185.88</c:v>
                </c:pt>
                <c:pt idx="2">
                  <c:v>7099.13</c:v>
                </c:pt>
                <c:pt idx="3">
                  <c:v>8165.01</c:v>
                </c:pt>
                <c:pt idx="4">
                  <c:v>7297.96</c:v>
                </c:pt>
                <c:pt idx="5">
                  <c:v>8489.14</c:v>
                </c:pt>
                <c:pt idx="6">
                  <c:v>8626.5400000000009</c:v>
                </c:pt>
                <c:pt idx="7">
                  <c:v>8196.7199999999993</c:v>
                </c:pt>
                <c:pt idx="8">
                  <c:v>7708.74</c:v>
                </c:pt>
                <c:pt idx="9">
                  <c:v>8407.3799999999992</c:v>
                </c:pt>
                <c:pt idx="10">
                  <c:v>8538.49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F2-4A40-9816-E49A03187B24}"/>
            </c:ext>
          </c:extLst>
        </c:ser>
        <c:ser>
          <c:idx val="7"/>
          <c:order val="7"/>
          <c:tx>
            <c:v>ICE_TravelTime_Routing_P10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'ICE Energy vs TravelTime 2hour'!$D$80:$D$90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'ICE Energy vs TravelTime 2hour'!$G$80:$G$90</c:f>
              <c:numCache>
                <c:formatCode>General</c:formatCode>
                <c:ptCount val="11"/>
                <c:pt idx="0">
                  <c:v>7086.03</c:v>
                </c:pt>
                <c:pt idx="1">
                  <c:v>7160.84</c:v>
                </c:pt>
                <c:pt idx="2">
                  <c:v>7073.9</c:v>
                </c:pt>
                <c:pt idx="3">
                  <c:v>8032.68</c:v>
                </c:pt>
                <c:pt idx="4">
                  <c:v>7444.49</c:v>
                </c:pt>
                <c:pt idx="5">
                  <c:v>9134.77</c:v>
                </c:pt>
                <c:pt idx="6">
                  <c:v>8316.7800000000007</c:v>
                </c:pt>
                <c:pt idx="7">
                  <c:v>7993.27</c:v>
                </c:pt>
                <c:pt idx="8">
                  <c:v>8294.01</c:v>
                </c:pt>
                <c:pt idx="9">
                  <c:v>8311.11</c:v>
                </c:pt>
                <c:pt idx="10">
                  <c:v>8478.2800000000007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6F2-4A40-9816-E49A03187B24}"/>
            </c:ext>
          </c:extLst>
        </c:ser>
        <c:ser>
          <c:idx val="8"/>
          <c:order val="8"/>
          <c:tx>
            <c:v>ICE_Energy_Routing_HigherSpeedLimit_P0</c:v>
          </c:tx>
          <c:spPr>
            <a:ln w="19050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'ICE Energy vs TravelTime 2hour'!$D$94:$D$104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'ICE Energy vs TravelTime 2hour'!$G$94:$G$104</c:f>
              <c:numCache>
                <c:formatCode>General</c:formatCode>
                <c:ptCount val="11"/>
                <c:pt idx="0">
                  <c:v>10509.6</c:v>
                </c:pt>
                <c:pt idx="1">
                  <c:v>8034.93</c:v>
                </c:pt>
                <c:pt idx="2">
                  <c:v>8035.39</c:v>
                </c:pt>
                <c:pt idx="3">
                  <c:v>10933.6</c:v>
                </c:pt>
                <c:pt idx="4">
                  <c:v>8942.98</c:v>
                </c:pt>
                <c:pt idx="5">
                  <c:v>8833.82</c:v>
                </c:pt>
                <c:pt idx="6">
                  <c:v>9012.4699999999993</c:v>
                </c:pt>
                <c:pt idx="7">
                  <c:v>8743.4699999999993</c:v>
                </c:pt>
                <c:pt idx="8">
                  <c:v>10965.2</c:v>
                </c:pt>
                <c:pt idx="9">
                  <c:v>9372.6200000000008</c:v>
                </c:pt>
                <c:pt idx="10">
                  <c:v>9678.35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4F-4A73-B287-12FDB9D40455}"/>
            </c:ext>
          </c:extLst>
        </c:ser>
        <c:ser>
          <c:idx val="9"/>
          <c:order val="9"/>
          <c:tx>
            <c:v>ICE_Energy_Routing_HigherSpeedLimit_P2</c:v>
          </c:tx>
          <c:spPr>
            <a:ln w="19050" cap="rnd">
              <a:solidFill>
                <a:srgbClr val="FF33CC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rgbClr val="FF33CC"/>
              </a:solidFill>
              <a:ln w="9525">
                <a:solidFill>
                  <a:srgbClr val="FF33CC"/>
                </a:solidFill>
              </a:ln>
              <a:effectLst/>
            </c:spPr>
          </c:marker>
          <c:xVal>
            <c:numRef>
              <c:f>'ICE Energy vs TravelTime 2hour'!$D$105:$D$115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'ICE Energy vs TravelTime 2hour'!$G$105:$G$115</c:f>
              <c:numCache>
                <c:formatCode>General</c:formatCode>
                <c:ptCount val="11"/>
                <c:pt idx="0">
                  <c:v>10509.6</c:v>
                </c:pt>
                <c:pt idx="1">
                  <c:v>7969.35</c:v>
                </c:pt>
                <c:pt idx="2">
                  <c:v>9196.42</c:v>
                </c:pt>
                <c:pt idx="3">
                  <c:v>8453.99</c:v>
                </c:pt>
                <c:pt idx="4">
                  <c:v>8755.4500000000007</c:v>
                </c:pt>
                <c:pt idx="5">
                  <c:v>9577.41</c:v>
                </c:pt>
                <c:pt idx="6">
                  <c:v>9078.0499999999993</c:v>
                </c:pt>
                <c:pt idx="7">
                  <c:v>8861.5499999999993</c:v>
                </c:pt>
                <c:pt idx="8">
                  <c:v>9036.5499999999993</c:v>
                </c:pt>
                <c:pt idx="9">
                  <c:v>9032.4599999999991</c:v>
                </c:pt>
                <c:pt idx="10">
                  <c:v>9716.42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4F-4A73-B287-12FDB9D40455}"/>
            </c:ext>
          </c:extLst>
        </c:ser>
        <c:ser>
          <c:idx val="10"/>
          <c:order val="10"/>
          <c:tx>
            <c:v>ICE_Energy_Routing_HigherSpeedLimit_P5</c:v>
          </c:tx>
          <c:spPr>
            <a:ln w="19050" cap="rnd">
              <a:solidFill>
                <a:srgbClr val="0070C0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'ICE Energy vs TravelTime 2hour'!$D$116:$D$126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'ICE Energy vs TravelTime 2hour'!$G$116:$G$126</c:f>
              <c:numCache>
                <c:formatCode>General</c:formatCode>
                <c:ptCount val="11"/>
                <c:pt idx="0">
                  <c:v>10509.6</c:v>
                </c:pt>
                <c:pt idx="1">
                  <c:v>8012.98</c:v>
                </c:pt>
                <c:pt idx="2">
                  <c:v>8760.34</c:v>
                </c:pt>
                <c:pt idx="3">
                  <c:v>9650.09</c:v>
                </c:pt>
                <c:pt idx="4">
                  <c:v>8705.52</c:v>
                </c:pt>
                <c:pt idx="5">
                  <c:v>9649.2999999999993</c:v>
                </c:pt>
                <c:pt idx="6">
                  <c:v>9027.5300000000007</c:v>
                </c:pt>
                <c:pt idx="7">
                  <c:v>8882.4</c:v>
                </c:pt>
                <c:pt idx="8">
                  <c:v>9080.57</c:v>
                </c:pt>
                <c:pt idx="9">
                  <c:v>9206.86</c:v>
                </c:pt>
                <c:pt idx="10">
                  <c:v>9709.43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4F-4A73-B287-12FDB9D40455}"/>
            </c:ext>
          </c:extLst>
        </c:ser>
        <c:ser>
          <c:idx val="11"/>
          <c:order val="11"/>
          <c:tx>
            <c:v>ICE_Energy_Routing_HigherSpeedLimit_P10</c:v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'ICE Energy vs TravelTime 2hour'!$D$127:$D$137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'ICE Energy vs TravelTime 2hour'!$G$127:$G$137</c:f>
              <c:numCache>
                <c:formatCode>General</c:formatCode>
                <c:ptCount val="11"/>
                <c:pt idx="0">
                  <c:v>10509.6</c:v>
                </c:pt>
                <c:pt idx="1">
                  <c:v>8018.5</c:v>
                </c:pt>
                <c:pt idx="2">
                  <c:v>8061.25</c:v>
                </c:pt>
                <c:pt idx="3">
                  <c:v>8717.7900000000009</c:v>
                </c:pt>
                <c:pt idx="4">
                  <c:v>8354.19</c:v>
                </c:pt>
                <c:pt idx="5">
                  <c:v>9865.52</c:v>
                </c:pt>
                <c:pt idx="6">
                  <c:v>8921.83</c:v>
                </c:pt>
                <c:pt idx="7">
                  <c:v>9838.7099999999991</c:v>
                </c:pt>
                <c:pt idx="8">
                  <c:v>9417.39</c:v>
                </c:pt>
                <c:pt idx="9">
                  <c:v>9283.82</c:v>
                </c:pt>
                <c:pt idx="10">
                  <c:v>9614.2199999999993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4F-4A73-B287-12FDB9D40455}"/>
            </c:ext>
          </c:extLst>
        </c:ser>
        <c:ser>
          <c:idx val="12"/>
          <c:order val="12"/>
          <c:tx>
            <c:v>ICE_TravelTime_Routing_HigherSpeedLimit_P0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lgDashDot"/>
              <a:round/>
            </a:ln>
            <a:effectLst/>
          </c:spPr>
          <c:marker>
            <c:symbol val="diamond"/>
            <c:size val="8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'ICE Energy vs TravelTime 2hour'!$D$138:$D$148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'ICE Energy vs TravelTime 2hour'!$G$138:$G$148</c:f>
              <c:numCache>
                <c:formatCode>General</c:formatCode>
                <c:ptCount val="11"/>
                <c:pt idx="0">
                  <c:v>10509.6</c:v>
                </c:pt>
                <c:pt idx="1">
                  <c:v>11178.5</c:v>
                </c:pt>
                <c:pt idx="2">
                  <c:v>8062.17</c:v>
                </c:pt>
                <c:pt idx="3">
                  <c:v>8733</c:v>
                </c:pt>
                <c:pt idx="4">
                  <c:v>8419.32</c:v>
                </c:pt>
                <c:pt idx="5">
                  <c:v>9845.9</c:v>
                </c:pt>
                <c:pt idx="6">
                  <c:v>9668.2900000000009</c:v>
                </c:pt>
                <c:pt idx="7">
                  <c:v>8794.35</c:v>
                </c:pt>
                <c:pt idx="8">
                  <c:v>10016.299999999999</c:v>
                </c:pt>
                <c:pt idx="9">
                  <c:v>10209.4</c:v>
                </c:pt>
                <c:pt idx="10">
                  <c:v>11311.1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DB-4BB2-98A5-A6949F010E84}"/>
            </c:ext>
          </c:extLst>
        </c:ser>
        <c:ser>
          <c:idx val="13"/>
          <c:order val="13"/>
          <c:tx>
            <c:v>ICE_TravelTime_Routing_HigherSpeedLimit_P2</c:v>
          </c:tx>
          <c:spPr>
            <a:ln w="19050" cap="rnd">
              <a:solidFill>
                <a:srgbClr val="FF99FF"/>
              </a:solidFill>
              <a:prstDash val="lgDashDot"/>
              <a:round/>
            </a:ln>
            <a:effectLst/>
          </c:spPr>
          <c:marker>
            <c:symbol val="diamond"/>
            <c:size val="8"/>
            <c:spPr>
              <a:solidFill>
                <a:srgbClr val="FF99FF"/>
              </a:solidFill>
              <a:ln w="9525">
                <a:solidFill>
                  <a:srgbClr val="FF99FF"/>
                </a:solidFill>
              </a:ln>
              <a:effectLst/>
            </c:spPr>
          </c:marker>
          <c:xVal>
            <c:numRef>
              <c:f>'ICE Energy vs TravelTime 2hour'!$D$149:$D$159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'ICE Energy vs TravelTime 2hour'!$G$149:$G$159</c:f>
              <c:numCache>
                <c:formatCode>General</c:formatCode>
                <c:ptCount val="11"/>
                <c:pt idx="0">
                  <c:v>10509.6</c:v>
                </c:pt>
                <c:pt idx="1">
                  <c:v>8017.22</c:v>
                </c:pt>
                <c:pt idx="2">
                  <c:v>8862.8799999999992</c:v>
                </c:pt>
                <c:pt idx="3">
                  <c:v>8437.39</c:v>
                </c:pt>
                <c:pt idx="4">
                  <c:v>8358.2999999999993</c:v>
                </c:pt>
                <c:pt idx="5">
                  <c:v>8649.25</c:v>
                </c:pt>
                <c:pt idx="6">
                  <c:v>9803.18</c:v>
                </c:pt>
                <c:pt idx="7">
                  <c:v>8794.65</c:v>
                </c:pt>
                <c:pt idx="8">
                  <c:v>9567.7999999999993</c:v>
                </c:pt>
                <c:pt idx="9">
                  <c:v>9110.76</c:v>
                </c:pt>
                <c:pt idx="10">
                  <c:v>9527.23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DB-4BB2-98A5-A6949F010E84}"/>
            </c:ext>
          </c:extLst>
        </c:ser>
        <c:ser>
          <c:idx val="14"/>
          <c:order val="14"/>
          <c:tx>
            <c:v>ICE_TravelTime_Routing_HigherSpeedLimit_P5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lgDashDot"/>
              <a:round/>
            </a:ln>
            <a:effectLst/>
          </c:spPr>
          <c:marker>
            <c:symbol val="diamond"/>
            <c:size val="8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'ICE Energy vs TravelTime 2hour'!$D$160:$D$170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'ICE Energy vs TravelTime 2hour'!$G$160:$G$170</c:f>
              <c:numCache>
                <c:formatCode>General</c:formatCode>
                <c:ptCount val="11"/>
                <c:pt idx="0">
                  <c:v>10509.6</c:v>
                </c:pt>
                <c:pt idx="1">
                  <c:v>8067.09</c:v>
                </c:pt>
                <c:pt idx="2">
                  <c:v>10021.5</c:v>
                </c:pt>
                <c:pt idx="3">
                  <c:v>8484.92</c:v>
                </c:pt>
                <c:pt idx="4">
                  <c:v>8288.65</c:v>
                </c:pt>
                <c:pt idx="5">
                  <c:v>9586.67</c:v>
                </c:pt>
                <c:pt idx="6">
                  <c:v>8888.59</c:v>
                </c:pt>
                <c:pt idx="7">
                  <c:v>9085.56</c:v>
                </c:pt>
                <c:pt idx="8">
                  <c:v>9199.65</c:v>
                </c:pt>
                <c:pt idx="9">
                  <c:v>9010.36</c:v>
                </c:pt>
                <c:pt idx="10">
                  <c:v>9416.6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DB-4BB2-98A5-A6949F010E84}"/>
            </c:ext>
          </c:extLst>
        </c:ser>
        <c:ser>
          <c:idx val="15"/>
          <c:order val="15"/>
          <c:tx>
            <c:v>ICE_TravelTime_Routing_HigherSpeedLimit_P10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lgDashDot"/>
              <a:round/>
            </a:ln>
            <a:effectLst/>
          </c:spPr>
          <c:marker>
            <c:symbol val="diamond"/>
            <c:size val="8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'ICE Energy vs TravelTime 2hour'!$D$171:$D$181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'ICE Energy vs TravelTime 2hour'!$G$171:$G$181</c:f>
              <c:numCache>
                <c:formatCode>General</c:formatCode>
                <c:ptCount val="11"/>
                <c:pt idx="0">
                  <c:v>10509.6</c:v>
                </c:pt>
                <c:pt idx="1">
                  <c:v>10255.6</c:v>
                </c:pt>
                <c:pt idx="2">
                  <c:v>8371.24</c:v>
                </c:pt>
                <c:pt idx="3">
                  <c:v>8363.2999999999993</c:v>
                </c:pt>
                <c:pt idx="4">
                  <c:v>9366.33</c:v>
                </c:pt>
                <c:pt idx="5">
                  <c:v>8613.67</c:v>
                </c:pt>
                <c:pt idx="6">
                  <c:v>9585.77</c:v>
                </c:pt>
                <c:pt idx="7">
                  <c:v>8725.2800000000007</c:v>
                </c:pt>
                <c:pt idx="8">
                  <c:v>8891.2800000000007</c:v>
                </c:pt>
                <c:pt idx="9">
                  <c:v>9090.8799999999992</c:v>
                </c:pt>
                <c:pt idx="10">
                  <c:v>9379.92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EDB-4BB2-98A5-A6949F01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432336"/>
        <c:axId val="899418416"/>
      </c:scatterChart>
      <c:valAx>
        <c:axId val="8994323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18416"/>
        <c:crosses val="autoZero"/>
        <c:crossBetween val="midCat"/>
      </c:valAx>
      <c:valAx>
        <c:axId val="899418416"/>
        <c:scaling>
          <c:orientation val="minMax"/>
          <c:max val="11500"/>
          <c:min val="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Network</a:t>
                </a:r>
                <a:r>
                  <a:rPr lang="en-US" baseline="0"/>
                  <a:t> </a:t>
                </a:r>
                <a:r>
                  <a:rPr lang="en-US"/>
                  <a:t>Overall</a:t>
                </a:r>
                <a:r>
                  <a:rPr lang="en-US" baseline="0"/>
                  <a:t> Gas Comsumed (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Gallon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100%ICE  Energy Routing VS Travel Time Routing</a:t>
            </a:r>
          </a:p>
          <a:p>
            <a:pPr>
              <a:defRPr/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Prediction </a:t>
            </a:r>
            <a:r>
              <a:rPr lang="en-US" altLang="zh-CN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Horizon </a:t>
            </a:r>
            <a:r>
              <a:rPr lang="en-US" altLang="zh-CN" sz="1100" b="0" i="0" u="none" strike="noStrike" kern="1200" spc="0" baseline="0">
                <a:solidFill>
                  <a:srgbClr val="FF0000"/>
                </a:solidFill>
              </a:rPr>
              <a:t>0min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ICE_Energy_Routing_P0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'ICE Energy vs TravelTime 2hour'!$D$3:$D$13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'ICE Energy vs TravelTime 2hour'!$G$3:$G$13</c:f>
              <c:numCache>
                <c:formatCode>General</c:formatCode>
                <c:ptCount val="11"/>
                <c:pt idx="0">
                  <c:v>7086.03</c:v>
                </c:pt>
                <c:pt idx="1">
                  <c:v>7167.36</c:v>
                </c:pt>
                <c:pt idx="2">
                  <c:v>7688.53</c:v>
                </c:pt>
                <c:pt idx="3">
                  <c:v>7853.85</c:v>
                </c:pt>
                <c:pt idx="4">
                  <c:v>7367.42</c:v>
                </c:pt>
                <c:pt idx="5">
                  <c:v>8320.19</c:v>
                </c:pt>
                <c:pt idx="6">
                  <c:v>7737.24</c:v>
                </c:pt>
                <c:pt idx="7">
                  <c:v>8142.49</c:v>
                </c:pt>
                <c:pt idx="8">
                  <c:v>8093.37</c:v>
                </c:pt>
                <c:pt idx="9">
                  <c:v>8543.19</c:v>
                </c:pt>
                <c:pt idx="10">
                  <c:v>9339.56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E6-4616-980D-CA41D7FB7575}"/>
            </c:ext>
          </c:extLst>
        </c:ser>
        <c:ser>
          <c:idx val="1"/>
          <c:order val="1"/>
          <c:tx>
            <c:v>ICE_TravelTime_Routing_P0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'ICE Energy vs TravelTime 2hour'!$D$47:$D$57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'ICE Energy vs TravelTime 2hour'!$G$47:$G$57</c:f>
              <c:numCache>
                <c:formatCode>General</c:formatCode>
                <c:ptCount val="11"/>
                <c:pt idx="0">
                  <c:v>7086.03</c:v>
                </c:pt>
                <c:pt idx="1">
                  <c:v>7791.48</c:v>
                </c:pt>
                <c:pt idx="2">
                  <c:v>8146.54</c:v>
                </c:pt>
                <c:pt idx="3">
                  <c:v>7578.61</c:v>
                </c:pt>
                <c:pt idx="4">
                  <c:v>7464.18</c:v>
                </c:pt>
                <c:pt idx="5">
                  <c:v>8979.36</c:v>
                </c:pt>
                <c:pt idx="6">
                  <c:v>8141.51</c:v>
                </c:pt>
                <c:pt idx="7">
                  <c:v>8142.4</c:v>
                </c:pt>
                <c:pt idx="8">
                  <c:v>8494.44</c:v>
                </c:pt>
                <c:pt idx="9">
                  <c:v>8508.0300000000007</c:v>
                </c:pt>
                <c:pt idx="10">
                  <c:v>8713.4500000000007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E6-4616-980D-CA41D7FB7575}"/>
            </c:ext>
          </c:extLst>
        </c:ser>
        <c:ser>
          <c:idx val="8"/>
          <c:order val="8"/>
          <c:tx>
            <c:v>ICE_Energy_Routing_HigherSpeedLimit_P0</c:v>
          </c:tx>
          <c:spPr>
            <a:ln w="19050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'ICE Energy vs TravelTime 2hour'!$D$94:$D$104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'ICE Energy vs TravelTime 2hour'!$G$94:$G$104</c:f>
              <c:numCache>
                <c:formatCode>General</c:formatCode>
                <c:ptCount val="11"/>
                <c:pt idx="0">
                  <c:v>10509.6</c:v>
                </c:pt>
                <c:pt idx="1">
                  <c:v>8034.93</c:v>
                </c:pt>
                <c:pt idx="2">
                  <c:v>8035.39</c:v>
                </c:pt>
                <c:pt idx="3">
                  <c:v>10933.6</c:v>
                </c:pt>
                <c:pt idx="4">
                  <c:v>8942.98</c:v>
                </c:pt>
                <c:pt idx="5">
                  <c:v>8833.82</c:v>
                </c:pt>
                <c:pt idx="6">
                  <c:v>9012.4699999999993</c:v>
                </c:pt>
                <c:pt idx="7">
                  <c:v>8743.4699999999993</c:v>
                </c:pt>
                <c:pt idx="8">
                  <c:v>10965.2</c:v>
                </c:pt>
                <c:pt idx="9">
                  <c:v>9372.6200000000008</c:v>
                </c:pt>
                <c:pt idx="10">
                  <c:v>9678.35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DE6-4616-980D-CA41D7FB7575}"/>
            </c:ext>
          </c:extLst>
        </c:ser>
        <c:ser>
          <c:idx val="12"/>
          <c:order val="12"/>
          <c:tx>
            <c:v>ICE_TravelTime_Routing_HigherSpeedLimit_P0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lgDashDot"/>
              <a:round/>
            </a:ln>
            <a:effectLst/>
          </c:spPr>
          <c:marker>
            <c:symbol val="diamond"/>
            <c:size val="8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'ICE Energy vs TravelTime 2hour'!$D$138:$D$148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'ICE Energy vs TravelTime 2hour'!$G$138:$G$148</c:f>
              <c:numCache>
                <c:formatCode>General</c:formatCode>
                <c:ptCount val="11"/>
                <c:pt idx="0">
                  <c:v>10509.6</c:v>
                </c:pt>
                <c:pt idx="1">
                  <c:v>11178.5</c:v>
                </c:pt>
                <c:pt idx="2">
                  <c:v>8062.17</c:v>
                </c:pt>
                <c:pt idx="3">
                  <c:v>8733</c:v>
                </c:pt>
                <c:pt idx="4">
                  <c:v>8419.32</c:v>
                </c:pt>
                <c:pt idx="5">
                  <c:v>9845.9</c:v>
                </c:pt>
                <c:pt idx="6">
                  <c:v>9668.2900000000009</c:v>
                </c:pt>
                <c:pt idx="7">
                  <c:v>8794.35</c:v>
                </c:pt>
                <c:pt idx="8">
                  <c:v>10016.299999999999</c:v>
                </c:pt>
                <c:pt idx="9">
                  <c:v>10209.4</c:v>
                </c:pt>
                <c:pt idx="10">
                  <c:v>11311.1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DE6-4616-980D-CA41D7FB7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432336"/>
        <c:axId val="8994184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ICE_Energy_Routing_P2</c:v>
                </c:tx>
                <c:spPr>
                  <a:ln w="19050" cap="rnd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'ICE Energy vs TravelTime 2hour'!$D$14:$D$24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'ICE Energy vs TravelTime 2hour'!$G$14:$G$24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8486.7999999999993</c:v>
                      </c:pt>
                      <c:pt idx="2">
                        <c:v>8072.34</c:v>
                      </c:pt>
                      <c:pt idx="3">
                        <c:v>7415.29</c:v>
                      </c:pt>
                      <c:pt idx="4">
                        <c:v>7614.35</c:v>
                      </c:pt>
                      <c:pt idx="5">
                        <c:v>8703.23</c:v>
                      </c:pt>
                      <c:pt idx="6">
                        <c:v>7688.86</c:v>
                      </c:pt>
                      <c:pt idx="7">
                        <c:v>7734.89</c:v>
                      </c:pt>
                      <c:pt idx="8">
                        <c:v>8332.9599999999991</c:v>
                      </c:pt>
                      <c:pt idx="9">
                        <c:v>8181.62</c:v>
                      </c:pt>
                      <c:pt idx="10">
                        <c:v>8114.12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3DE6-4616-980D-CA41D7FB757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ICE_TravelTime_Routing_P2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2hour'!$G$58:$G$68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7155.63</c:v>
                      </c:pt>
                      <c:pt idx="2">
                        <c:v>7910.88</c:v>
                      </c:pt>
                      <c:pt idx="3">
                        <c:v>7435.81</c:v>
                      </c:pt>
                      <c:pt idx="4">
                        <c:v>7324.07</c:v>
                      </c:pt>
                      <c:pt idx="5">
                        <c:v>8799.19</c:v>
                      </c:pt>
                      <c:pt idx="6">
                        <c:v>8151.33</c:v>
                      </c:pt>
                      <c:pt idx="7">
                        <c:v>8495.52</c:v>
                      </c:pt>
                      <c:pt idx="8">
                        <c:v>9109.5400000000009</c:v>
                      </c:pt>
                      <c:pt idx="9">
                        <c:v>8294.06</c:v>
                      </c:pt>
                      <c:pt idx="10">
                        <c:v>8363.8799999999992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DE6-4616-980D-CA41D7FB757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ICE_Energy_Routing_P5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2hour'!$G$25:$G$35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7736.61</c:v>
                      </c:pt>
                      <c:pt idx="2">
                        <c:v>7474.62</c:v>
                      </c:pt>
                      <c:pt idx="3">
                        <c:v>8475.41</c:v>
                      </c:pt>
                      <c:pt idx="4">
                        <c:v>7272.28</c:v>
                      </c:pt>
                      <c:pt idx="5">
                        <c:v>7425.32</c:v>
                      </c:pt>
                      <c:pt idx="6">
                        <c:v>7664.07</c:v>
                      </c:pt>
                      <c:pt idx="7">
                        <c:v>7668.42</c:v>
                      </c:pt>
                      <c:pt idx="8">
                        <c:v>8458.86</c:v>
                      </c:pt>
                      <c:pt idx="9">
                        <c:v>8318.19</c:v>
                      </c:pt>
                      <c:pt idx="10">
                        <c:v>8177.51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DE6-4616-980D-CA41D7FB757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ICE_TravelTime_Routing_P5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2hour'!$G$69:$G$79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7193.17</c:v>
                      </c:pt>
                      <c:pt idx="2">
                        <c:v>7989.91</c:v>
                      </c:pt>
                      <c:pt idx="3">
                        <c:v>7414.21</c:v>
                      </c:pt>
                      <c:pt idx="4">
                        <c:v>7403.38</c:v>
                      </c:pt>
                      <c:pt idx="5">
                        <c:v>7522.74</c:v>
                      </c:pt>
                      <c:pt idx="6">
                        <c:v>7824.98</c:v>
                      </c:pt>
                      <c:pt idx="7">
                        <c:v>8705.26</c:v>
                      </c:pt>
                      <c:pt idx="8">
                        <c:v>8318.27</c:v>
                      </c:pt>
                      <c:pt idx="9">
                        <c:v>8296.49</c:v>
                      </c:pt>
                      <c:pt idx="10">
                        <c:v>9141.74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DE6-4616-980D-CA41D7FB757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ICE_Energy_Routing_P10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2hour'!$G$36:$G$46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7185.88</c:v>
                      </c:pt>
                      <c:pt idx="2">
                        <c:v>7099.13</c:v>
                      </c:pt>
                      <c:pt idx="3">
                        <c:v>8165.01</c:v>
                      </c:pt>
                      <c:pt idx="4">
                        <c:v>7297.96</c:v>
                      </c:pt>
                      <c:pt idx="5">
                        <c:v>8489.14</c:v>
                      </c:pt>
                      <c:pt idx="6">
                        <c:v>8626.5400000000009</c:v>
                      </c:pt>
                      <c:pt idx="7">
                        <c:v>8196.7199999999993</c:v>
                      </c:pt>
                      <c:pt idx="8">
                        <c:v>7708.74</c:v>
                      </c:pt>
                      <c:pt idx="9">
                        <c:v>8407.3799999999992</c:v>
                      </c:pt>
                      <c:pt idx="10">
                        <c:v>8538.49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DE6-4616-980D-CA41D7FB757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ICE_TravelTime_Routing_P10</c:v>
                </c:tx>
                <c:spPr>
                  <a:ln w="1905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2hour'!$G$80:$G$90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7160.84</c:v>
                      </c:pt>
                      <c:pt idx="2">
                        <c:v>7073.9</c:v>
                      </c:pt>
                      <c:pt idx="3">
                        <c:v>8032.68</c:v>
                      </c:pt>
                      <c:pt idx="4">
                        <c:v>7444.49</c:v>
                      </c:pt>
                      <c:pt idx="5">
                        <c:v>9134.77</c:v>
                      </c:pt>
                      <c:pt idx="6">
                        <c:v>8316.7800000000007</c:v>
                      </c:pt>
                      <c:pt idx="7">
                        <c:v>7993.27</c:v>
                      </c:pt>
                      <c:pt idx="8">
                        <c:v>8294.01</c:v>
                      </c:pt>
                      <c:pt idx="9">
                        <c:v>8311.11</c:v>
                      </c:pt>
                      <c:pt idx="10">
                        <c:v>8478.2800000000007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DE6-4616-980D-CA41D7FB7575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ICE_Energy_Routing_HigherSpeedLimit_P2</c:v>
                </c:tx>
                <c:spPr>
                  <a:ln w="19050" cap="rnd">
                    <a:solidFill>
                      <a:srgbClr val="FF33CC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rgbClr val="FF33CC"/>
                    </a:solidFill>
                    <a:ln w="9525">
                      <a:solidFill>
                        <a:srgbClr val="FF33CC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2hour'!$D$105:$D$115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2hour'!$G$105:$G$115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7969.35</c:v>
                      </c:pt>
                      <c:pt idx="2">
                        <c:v>9196.42</c:v>
                      </c:pt>
                      <c:pt idx="3">
                        <c:v>8453.99</c:v>
                      </c:pt>
                      <c:pt idx="4">
                        <c:v>8755.4500000000007</c:v>
                      </c:pt>
                      <c:pt idx="5">
                        <c:v>9577.41</c:v>
                      </c:pt>
                      <c:pt idx="6">
                        <c:v>9078.0499999999993</c:v>
                      </c:pt>
                      <c:pt idx="7">
                        <c:v>8861.5499999999993</c:v>
                      </c:pt>
                      <c:pt idx="8">
                        <c:v>9036.5499999999993</c:v>
                      </c:pt>
                      <c:pt idx="9">
                        <c:v>9032.4599999999991</c:v>
                      </c:pt>
                      <c:pt idx="10">
                        <c:v>9716.42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DE6-4616-980D-CA41D7FB7575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ICE_Energy_Routing_HigherSpeedLimit_P5</c:v>
                </c:tx>
                <c:spPr>
                  <a:ln w="19050" cap="rnd">
                    <a:solidFill>
                      <a:srgbClr val="0070C0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2hour'!$D$116:$D$126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2hour'!$G$116:$G$126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8012.98</c:v>
                      </c:pt>
                      <c:pt idx="2">
                        <c:v>8760.34</c:v>
                      </c:pt>
                      <c:pt idx="3">
                        <c:v>9650.09</c:v>
                      </c:pt>
                      <c:pt idx="4">
                        <c:v>8705.52</c:v>
                      </c:pt>
                      <c:pt idx="5">
                        <c:v>9649.2999999999993</c:v>
                      </c:pt>
                      <c:pt idx="6">
                        <c:v>9027.5300000000007</c:v>
                      </c:pt>
                      <c:pt idx="7">
                        <c:v>8882.4</c:v>
                      </c:pt>
                      <c:pt idx="8">
                        <c:v>9080.57</c:v>
                      </c:pt>
                      <c:pt idx="9">
                        <c:v>9206.86</c:v>
                      </c:pt>
                      <c:pt idx="10">
                        <c:v>9709.43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DE6-4616-980D-CA41D7FB7575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ICE_Energy_Routing_HigherSpeedLimit_P10</c:v>
                </c:tx>
                <c:spPr>
                  <a:ln w="19050" cap="rnd">
                    <a:solidFill>
                      <a:schemeClr val="accent4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2hour'!$D$127:$D$137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2hour'!$G$127:$G$137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8018.5</c:v>
                      </c:pt>
                      <c:pt idx="2">
                        <c:v>8061.25</c:v>
                      </c:pt>
                      <c:pt idx="3">
                        <c:v>8717.7900000000009</c:v>
                      </c:pt>
                      <c:pt idx="4">
                        <c:v>8354.19</c:v>
                      </c:pt>
                      <c:pt idx="5">
                        <c:v>9865.52</c:v>
                      </c:pt>
                      <c:pt idx="6">
                        <c:v>8921.83</c:v>
                      </c:pt>
                      <c:pt idx="7">
                        <c:v>9838.7099999999991</c:v>
                      </c:pt>
                      <c:pt idx="8">
                        <c:v>9417.39</c:v>
                      </c:pt>
                      <c:pt idx="9">
                        <c:v>9283.82</c:v>
                      </c:pt>
                      <c:pt idx="10">
                        <c:v>9614.2199999999993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DE6-4616-980D-CA41D7FB7575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ICE_TravelTime_Routing_HigherSpeedLimit_P2</c:v>
                </c:tx>
                <c:spPr>
                  <a:ln w="19050" cap="rnd">
                    <a:solidFill>
                      <a:srgbClr val="FF99FF"/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rgbClr val="FF99FF"/>
                    </a:solidFill>
                    <a:ln w="9525">
                      <a:solidFill>
                        <a:srgbClr val="FF99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2hour'!$D$149:$D$159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2hour'!$G$149:$G$159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8017.22</c:v>
                      </c:pt>
                      <c:pt idx="2">
                        <c:v>8862.8799999999992</c:v>
                      </c:pt>
                      <c:pt idx="3">
                        <c:v>8437.39</c:v>
                      </c:pt>
                      <c:pt idx="4">
                        <c:v>8358.2999999999993</c:v>
                      </c:pt>
                      <c:pt idx="5">
                        <c:v>8649.25</c:v>
                      </c:pt>
                      <c:pt idx="6">
                        <c:v>9803.18</c:v>
                      </c:pt>
                      <c:pt idx="7">
                        <c:v>8794.65</c:v>
                      </c:pt>
                      <c:pt idx="8">
                        <c:v>9567.7999999999993</c:v>
                      </c:pt>
                      <c:pt idx="9">
                        <c:v>9110.76</c:v>
                      </c:pt>
                      <c:pt idx="10">
                        <c:v>9527.23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DE6-4616-980D-CA41D7FB7575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ICE_TravelTime_Routing_HigherSpeedLimit_P5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2hour'!$D$160:$D$170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2hour'!$G$160:$G$170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8067.09</c:v>
                      </c:pt>
                      <c:pt idx="2">
                        <c:v>10021.5</c:v>
                      </c:pt>
                      <c:pt idx="3">
                        <c:v>8484.92</c:v>
                      </c:pt>
                      <c:pt idx="4">
                        <c:v>8288.65</c:v>
                      </c:pt>
                      <c:pt idx="5">
                        <c:v>9586.67</c:v>
                      </c:pt>
                      <c:pt idx="6">
                        <c:v>8888.59</c:v>
                      </c:pt>
                      <c:pt idx="7">
                        <c:v>9085.56</c:v>
                      </c:pt>
                      <c:pt idx="8">
                        <c:v>9199.65</c:v>
                      </c:pt>
                      <c:pt idx="9">
                        <c:v>9010.36</c:v>
                      </c:pt>
                      <c:pt idx="10">
                        <c:v>9416.6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DE6-4616-980D-CA41D7FB7575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ICE_TravelTime_Routing_HigherSpeedLimit_P10</c:v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2hour'!$D$171:$D$181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2hour'!$G$171:$G$181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10255.6</c:v>
                      </c:pt>
                      <c:pt idx="2">
                        <c:v>8371.24</c:v>
                      </c:pt>
                      <c:pt idx="3">
                        <c:v>8363.2999999999993</c:v>
                      </c:pt>
                      <c:pt idx="4">
                        <c:v>9366.33</c:v>
                      </c:pt>
                      <c:pt idx="5">
                        <c:v>8613.67</c:v>
                      </c:pt>
                      <c:pt idx="6">
                        <c:v>9585.77</c:v>
                      </c:pt>
                      <c:pt idx="7">
                        <c:v>8725.2800000000007</c:v>
                      </c:pt>
                      <c:pt idx="8">
                        <c:v>8891.2800000000007</c:v>
                      </c:pt>
                      <c:pt idx="9">
                        <c:v>9090.8799999999992</c:v>
                      </c:pt>
                      <c:pt idx="10">
                        <c:v>9379.92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DE6-4616-980D-CA41D7FB7575}"/>
                  </c:ext>
                </c:extLst>
              </c15:ser>
            </c15:filteredScatterSeries>
          </c:ext>
        </c:extLst>
      </c:scatterChart>
      <c:valAx>
        <c:axId val="8994323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18416"/>
        <c:crosses val="autoZero"/>
        <c:crossBetween val="midCat"/>
      </c:valAx>
      <c:valAx>
        <c:axId val="899418416"/>
        <c:scaling>
          <c:orientation val="minMax"/>
          <c:max val="11500"/>
          <c:min val="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Network</a:t>
                </a:r>
                <a:r>
                  <a:rPr lang="en-US" baseline="0"/>
                  <a:t> </a:t>
                </a:r>
                <a:r>
                  <a:rPr lang="en-US"/>
                  <a:t>Overall</a:t>
                </a:r>
                <a:r>
                  <a:rPr lang="en-US" baseline="0"/>
                  <a:t> Gas Comsumed (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Gallon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100%ICE  Energy Routing VS Travel Time Routing</a:t>
            </a:r>
          </a:p>
          <a:p>
            <a:pPr>
              <a:defRPr/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Prediction </a:t>
            </a:r>
            <a:r>
              <a:rPr lang="en-US" altLang="zh-CN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Horizon </a:t>
            </a:r>
            <a:r>
              <a:rPr lang="en-US" altLang="zh-CN" sz="11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ICE_Energy_Routing_P2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'ICE Energy vs TravelTime 2hour'!$D$14:$D$24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'ICE Energy vs TravelTime 2hour'!$G$14:$G$24</c:f>
              <c:numCache>
                <c:formatCode>General</c:formatCode>
                <c:ptCount val="11"/>
                <c:pt idx="0">
                  <c:v>7086.03</c:v>
                </c:pt>
                <c:pt idx="1">
                  <c:v>8486.7999999999993</c:v>
                </c:pt>
                <c:pt idx="2">
                  <c:v>8072.34</c:v>
                </c:pt>
                <c:pt idx="3">
                  <c:v>7415.29</c:v>
                </c:pt>
                <c:pt idx="4">
                  <c:v>7614.35</c:v>
                </c:pt>
                <c:pt idx="5">
                  <c:v>8703.23</c:v>
                </c:pt>
                <c:pt idx="6">
                  <c:v>7688.86</c:v>
                </c:pt>
                <c:pt idx="7">
                  <c:v>7734.89</c:v>
                </c:pt>
                <c:pt idx="8">
                  <c:v>8332.9599999999991</c:v>
                </c:pt>
                <c:pt idx="9">
                  <c:v>8181.62</c:v>
                </c:pt>
                <c:pt idx="10">
                  <c:v>8114.12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8A-4F02-831A-75337E57B2F2}"/>
            </c:ext>
          </c:extLst>
        </c:ser>
        <c:ser>
          <c:idx val="3"/>
          <c:order val="3"/>
          <c:tx>
            <c:v>ICE_TravelTime_Routing_P2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'ICE Energy vs TravelTime 2hour'!$D$58:$D$68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'ICE Energy vs TravelTime 2hour'!$G$58:$G$68</c:f>
              <c:numCache>
                <c:formatCode>General</c:formatCode>
                <c:ptCount val="11"/>
                <c:pt idx="0">
                  <c:v>7086.03</c:v>
                </c:pt>
                <c:pt idx="1">
                  <c:v>7155.63</c:v>
                </c:pt>
                <c:pt idx="2">
                  <c:v>7910.88</c:v>
                </c:pt>
                <c:pt idx="3">
                  <c:v>7435.81</c:v>
                </c:pt>
                <c:pt idx="4">
                  <c:v>7324.07</c:v>
                </c:pt>
                <c:pt idx="5">
                  <c:v>8799.19</c:v>
                </c:pt>
                <c:pt idx="6">
                  <c:v>8151.33</c:v>
                </c:pt>
                <c:pt idx="7">
                  <c:v>8495.52</c:v>
                </c:pt>
                <c:pt idx="8">
                  <c:v>9109.5400000000009</c:v>
                </c:pt>
                <c:pt idx="9">
                  <c:v>8294.06</c:v>
                </c:pt>
                <c:pt idx="10">
                  <c:v>8363.8799999999992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8A-4F02-831A-75337E57B2F2}"/>
            </c:ext>
          </c:extLst>
        </c:ser>
        <c:ser>
          <c:idx val="9"/>
          <c:order val="9"/>
          <c:tx>
            <c:v>ICE_Energy_Routing_HigherSpeedLimit_P2</c:v>
          </c:tx>
          <c:spPr>
            <a:ln w="19050" cap="rnd">
              <a:solidFill>
                <a:srgbClr val="FF33CC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rgbClr val="FF33CC"/>
              </a:solidFill>
              <a:ln w="9525">
                <a:solidFill>
                  <a:srgbClr val="FF33CC"/>
                </a:solidFill>
              </a:ln>
              <a:effectLst/>
            </c:spPr>
          </c:marker>
          <c:xVal>
            <c:numRef>
              <c:f>'ICE Energy vs TravelTime 2hour'!$D$105:$D$115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'ICE Energy vs TravelTime 2hour'!$G$105:$G$115</c:f>
              <c:numCache>
                <c:formatCode>General</c:formatCode>
                <c:ptCount val="11"/>
                <c:pt idx="0">
                  <c:v>10509.6</c:v>
                </c:pt>
                <c:pt idx="1">
                  <c:v>7969.35</c:v>
                </c:pt>
                <c:pt idx="2">
                  <c:v>9196.42</c:v>
                </c:pt>
                <c:pt idx="3">
                  <c:v>8453.99</c:v>
                </c:pt>
                <c:pt idx="4">
                  <c:v>8755.4500000000007</c:v>
                </c:pt>
                <c:pt idx="5">
                  <c:v>9577.41</c:v>
                </c:pt>
                <c:pt idx="6">
                  <c:v>9078.0499999999993</c:v>
                </c:pt>
                <c:pt idx="7">
                  <c:v>8861.5499999999993</c:v>
                </c:pt>
                <c:pt idx="8">
                  <c:v>9036.5499999999993</c:v>
                </c:pt>
                <c:pt idx="9">
                  <c:v>9032.4599999999991</c:v>
                </c:pt>
                <c:pt idx="10">
                  <c:v>9716.42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28A-4F02-831A-75337E57B2F2}"/>
            </c:ext>
          </c:extLst>
        </c:ser>
        <c:ser>
          <c:idx val="13"/>
          <c:order val="13"/>
          <c:tx>
            <c:v>ICE_TravelTime_Routing_HigherSpeedLimit_P2</c:v>
          </c:tx>
          <c:spPr>
            <a:ln w="19050" cap="rnd">
              <a:solidFill>
                <a:srgbClr val="FF99FF"/>
              </a:solidFill>
              <a:prstDash val="lgDashDot"/>
              <a:round/>
            </a:ln>
            <a:effectLst/>
          </c:spPr>
          <c:marker>
            <c:symbol val="diamond"/>
            <c:size val="8"/>
            <c:spPr>
              <a:solidFill>
                <a:srgbClr val="FF99FF"/>
              </a:solidFill>
              <a:ln w="9525">
                <a:solidFill>
                  <a:srgbClr val="FF99FF"/>
                </a:solidFill>
              </a:ln>
              <a:effectLst/>
            </c:spPr>
          </c:marker>
          <c:xVal>
            <c:numRef>
              <c:f>'ICE Energy vs TravelTime 2hour'!$D$149:$D$159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'ICE Energy vs TravelTime 2hour'!$G$149:$G$159</c:f>
              <c:numCache>
                <c:formatCode>General</c:formatCode>
                <c:ptCount val="11"/>
                <c:pt idx="0">
                  <c:v>10509.6</c:v>
                </c:pt>
                <c:pt idx="1">
                  <c:v>8017.22</c:v>
                </c:pt>
                <c:pt idx="2">
                  <c:v>8862.8799999999992</c:v>
                </c:pt>
                <c:pt idx="3">
                  <c:v>8437.39</c:v>
                </c:pt>
                <c:pt idx="4">
                  <c:v>8358.2999999999993</c:v>
                </c:pt>
                <c:pt idx="5">
                  <c:v>8649.25</c:v>
                </c:pt>
                <c:pt idx="6">
                  <c:v>9803.18</c:v>
                </c:pt>
                <c:pt idx="7">
                  <c:v>8794.65</c:v>
                </c:pt>
                <c:pt idx="8">
                  <c:v>9567.7999999999993</c:v>
                </c:pt>
                <c:pt idx="9">
                  <c:v>9110.76</c:v>
                </c:pt>
                <c:pt idx="10">
                  <c:v>9527.23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28A-4F02-831A-75337E57B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432336"/>
        <c:axId val="8994184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ICE_Energy_Routing_P0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'ICE Energy vs TravelTime 2hour'!$D$3:$D$13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'ICE Energy vs TravelTime 2hour'!$G$3:$G$13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7167.36</c:v>
                      </c:pt>
                      <c:pt idx="2">
                        <c:v>7688.53</c:v>
                      </c:pt>
                      <c:pt idx="3">
                        <c:v>7853.85</c:v>
                      </c:pt>
                      <c:pt idx="4">
                        <c:v>7367.42</c:v>
                      </c:pt>
                      <c:pt idx="5">
                        <c:v>8320.19</c:v>
                      </c:pt>
                      <c:pt idx="6">
                        <c:v>7737.24</c:v>
                      </c:pt>
                      <c:pt idx="7">
                        <c:v>8142.49</c:v>
                      </c:pt>
                      <c:pt idx="8">
                        <c:v>8093.37</c:v>
                      </c:pt>
                      <c:pt idx="9">
                        <c:v>8543.19</c:v>
                      </c:pt>
                      <c:pt idx="10">
                        <c:v>9339.56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028A-4F02-831A-75337E57B2F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ICE_TravelTime_Routing_P0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2hour'!$G$47:$G$57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7791.48</c:v>
                      </c:pt>
                      <c:pt idx="2">
                        <c:v>8146.54</c:v>
                      </c:pt>
                      <c:pt idx="3">
                        <c:v>7578.61</c:v>
                      </c:pt>
                      <c:pt idx="4">
                        <c:v>7464.18</c:v>
                      </c:pt>
                      <c:pt idx="5">
                        <c:v>8979.36</c:v>
                      </c:pt>
                      <c:pt idx="6">
                        <c:v>8141.51</c:v>
                      </c:pt>
                      <c:pt idx="7">
                        <c:v>8142.4</c:v>
                      </c:pt>
                      <c:pt idx="8">
                        <c:v>8494.44</c:v>
                      </c:pt>
                      <c:pt idx="9">
                        <c:v>8508.0300000000007</c:v>
                      </c:pt>
                      <c:pt idx="10">
                        <c:v>8713.4500000000007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28A-4F02-831A-75337E57B2F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ICE_Energy_Routing_P5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2hour'!$G$25:$G$35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7736.61</c:v>
                      </c:pt>
                      <c:pt idx="2">
                        <c:v>7474.62</c:v>
                      </c:pt>
                      <c:pt idx="3">
                        <c:v>8475.41</c:v>
                      </c:pt>
                      <c:pt idx="4">
                        <c:v>7272.28</c:v>
                      </c:pt>
                      <c:pt idx="5">
                        <c:v>7425.32</c:v>
                      </c:pt>
                      <c:pt idx="6">
                        <c:v>7664.07</c:v>
                      </c:pt>
                      <c:pt idx="7">
                        <c:v>7668.42</c:v>
                      </c:pt>
                      <c:pt idx="8">
                        <c:v>8458.86</c:v>
                      </c:pt>
                      <c:pt idx="9">
                        <c:v>8318.19</c:v>
                      </c:pt>
                      <c:pt idx="10">
                        <c:v>8177.51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28A-4F02-831A-75337E57B2F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ICE_TravelTime_Routing_P5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2hour'!$G$69:$G$79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7193.17</c:v>
                      </c:pt>
                      <c:pt idx="2">
                        <c:v>7989.91</c:v>
                      </c:pt>
                      <c:pt idx="3">
                        <c:v>7414.21</c:v>
                      </c:pt>
                      <c:pt idx="4">
                        <c:v>7403.38</c:v>
                      </c:pt>
                      <c:pt idx="5">
                        <c:v>7522.74</c:v>
                      </c:pt>
                      <c:pt idx="6">
                        <c:v>7824.98</c:v>
                      </c:pt>
                      <c:pt idx="7">
                        <c:v>8705.26</c:v>
                      </c:pt>
                      <c:pt idx="8">
                        <c:v>8318.27</c:v>
                      </c:pt>
                      <c:pt idx="9">
                        <c:v>8296.49</c:v>
                      </c:pt>
                      <c:pt idx="10">
                        <c:v>9141.74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28A-4F02-831A-75337E57B2F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ICE_Energy_Routing_P10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2hour'!$G$36:$G$46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7185.88</c:v>
                      </c:pt>
                      <c:pt idx="2">
                        <c:v>7099.13</c:v>
                      </c:pt>
                      <c:pt idx="3">
                        <c:v>8165.01</c:v>
                      </c:pt>
                      <c:pt idx="4">
                        <c:v>7297.96</c:v>
                      </c:pt>
                      <c:pt idx="5">
                        <c:v>8489.14</c:v>
                      </c:pt>
                      <c:pt idx="6">
                        <c:v>8626.5400000000009</c:v>
                      </c:pt>
                      <c:pt idx="7">
                        <c:v>8196.7199999999993</c:v>
                      </c:pt>
                      <c:pt idx="8">
                        <c:v>7708.74</c:v>
                      </c:pt>
                      <c:pt idx="9">
                        <c:v>8407.3799999999992</c:v>
                      </c:pt>
                      <c:pt idx="10">
                        <c:v>8538.49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28A-4F02-831A-75337E57B2F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ICE_TravelTime_Routing_P10</c:v>
                </c:tx>
                <c:spPr>
                  <a:ln w="1905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2hour'!$G$80:$G$90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7160.84</c:v>
                      </c:pt>
                      <c:pt idx="2">
                        <c:v>7073.9</c:v>
                      </c:pt>
                      <c:pt idx="3">
                        <c:v>8032.68</c:v>
                      </c:pt>
                      <c:pt idx="4">
                        <c:v>7444.49</c:v>
                      </c:pt>
                      <c:pt idx="5">
                        <c:v>9134.77</c:v>
                      </c:pt>
                      <c:pt idx="6">
                        <c:v>8316.7800000000007</c:v>
                      </c:pt>
                      <c:pt idx="7">
                        <c:v>7993.27</c:v>
                      </c:pt>
                      <c:pt idx="8">
                        <c:v>8294.01</c:v>
                      </c:pt>
                      <c:pt idx="9">
                        <c:v>8311.11</c:v>
                      </c:pt>
                      <c:pt idx="10">
                        <c:v>8478.2800000000007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28A-4F02-831A-75337E57B2F2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ICE_Energy_Routing_HigherSpeedLimit_P0</c:v>
                </c:tx>
                <c:spPr>
                  <a:ln w="19050" cap="rnd">
                    <a:solidFill>
                      <a:schemeClr val="accent2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2hour'!$D$94:$D$104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2hour'!$G$94:$G$104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8034.93</c:v>
                      </c:pt>
                      <c:pt idx="2">
                        <c:v>8035.39</c:v>
                      </c:pt>
                      <c:pt idx="3">
                        <c:v>10933.6</c:v>
                      </c:pt>
                      <c:pt idx="4">
                        <c:v>8942.98</c:v>
                      </c:pt>
                      <c:pt idx="5">
                        <c:v>8833.82</c:v>
                      </c:pt>
                      <c:pt idx="6">
                        <c:v>9012.4699999999993</c:v>
                      </c:pt>
                      <c:pt idx="7">
                        <c:v>8743.4699999999993</c:v>
                      </c:pt>
                      <c:pt idx="8">
                        <c:v>10965.2</c:v>
                      </c:pt>
                      <c:pt idx="9">
                        <c:v>9372.6200000000008</c:v>
                      </c:pt>
                      <c:pt idx="10">
                        <c:v>9678.35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28A-4F02-831A-75337E57B2F2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ICE_Energy_Routing_HigherSpeedLimit_P5</c:v>
                </c:tx>
                <c:spPr>
                  <a:ln w="19050" cap="rnd">
                    <a:solidFill>
                      <a:srgbClr val="0070C0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2hour'!$D$116:$D$126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2hour'!$G$116:$G$126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8012.98</c:v>
                      </c:pt>
                      <c:pt idx="2">
                        <c:v>8760.34</c:v>
                      </c:pt>
                      <c:pt idx="3">
                        <c:v>9650.09</c:v>
                      </c:pt>
                      <c:pt idx="4">
                        <c:v>8705.52</c:v>
                      </c:pt>
                      <c:pt idx="5">
                        <c:v>9649.2999999999993</c:v>
                      </c:pt>
                      <c:pt idx="6">
                        <c:v>9027.5300000000007</c:v>
                      </c:pt>
                      <c:pt idx="7">
                        <c:v>8882.4</c:v>
                      </c:pt>
                      <c:pt idx="8">
                        <c:v>9080.57</c:v>
                      </c:pt>
                      <c:pt idx="9">
                        <c:v>9206.86</c:v>
                      </c:pt>
                      <c:pt idx="10">
                        <c:v>9709.43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28A-4F02-831A-75337E57B2F2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ICE_Energy_Routing_HigherSpeedLimit_P10</c:v>
                </c:tx>
                <c:spPr>
                  <a:ln w="19050" cap="rnd">
                    <a:solidFill>
                      <a:schemeClr val="accent4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2hour'!$D$127:$D$137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2hour'!$G$127:$G$137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8018.5</c:v>
                      </c:pt>
                      <c:pt idx="2">
                        <c:v>8061.25</c:v>
                      </c:pt>
                      <c:pt idx="3">
                        <c:v>8717.7900000000009</c:v>
                      </c:pt>
                      <c:pt idx="4">
                        <c:v>8354.19</c:v>
                      </c:pt>
                      <c:pt idx="5">
                        <c:v>9865.52</c:v>
                      </c:pt>
                      <c:pt idx="6">
                        <c:v>8921.83</c:v>
                      </c:pt>
                      <c:pt idx="7">
                        <c:v>9838.7099999999991</c:v>
                      </c:pt>
                      <c:pt idx="8">
                        <c:v>9417.39</c:v>
                      </c:pt>
                      <c:pt idx="9">
                        <c:v>9283.82</c:v>
                      </c:pt>
                      <c:pt idx="10">
                        <c:v>9614.2199999999993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28A-4F02-831A-75337E57B2F2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ICE_TravelTime_Routing_HigherSpeedLimit_P0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2hour'!$D$138:$D$148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2hour'!$G$138:$G$148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11178.5</c:v>
                      </c:pt>
                      <c:pt idx="2">
                        <c:v>8062.17</c:v>
                      </c:pt>
                      <c:pt idx="3">
                        <c:v>8733</c:v>
                      </c:pt>
                      <c:pt idx="4">
                        <c:v>8419.32</c:v>
                      </c:pt>
                      <c:pt idx="5">
                        <c:v>9845.9</c:v>
                      </c:pt>
                      <c:pt idx="6">
                        <c:v>9668.2900000000009</c:v>
                      </c:pt>
                      <c:pt idx="7">
                        <c:v>8794.35</c:v>
                      </c:pt>
                      <c:pt idx="8">
                        <c:v>10016.299999999999</c:v>
                      </c:pt>
                      <c:pt idx="9">
                        <c:v>10209.4</c:v>
                      </c:pt>
                      <c:pt idx="10">
                        <c:v>11311.1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28A-4F02-831A-75337E57B2F2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ICE_TravelTime_Routing_HigherSpeedLimit_P5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2hour'!$D$160:$D$170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2hour'!$G$160:$G$170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8067.09</c:v>
                      </c:pt>
                      <c:pt idx="2">
                        <c:v>10021.5</c:v>
                      </c:pt>
                      <c:pt idx="3">
                        <c:v>8484.92</c:v>
                      </c:pt>
                      <c:pt idx="4">
                        <c:v>8288.65</c:v>
                      </c:pt>
                      <c:pt idx="5">
                        <c:v>9586.67</c:v>
                      </c:pt>
                      <c:pt idx="6">
                        <c:v>8888.59</c:v>
                      </c:pt>
                      <c:pt idx="7">
                        <c:v>9085.56</c:v>
                      </c:pt>
                      <c:pt idx="8">
                        <c:v>9199.65</c:v>
                      </c:pt>
                      <c:pt idx="9">
                        <c:v>9010.36</c:v>
                      </c:pt>
                      <c:pt idx="10">
                        <c:v>9416.6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28A-4F02-831A-75337E57B2F2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ICE_TravelTime_Routing_HigherSpeedLimit_P10</c:v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2hour'!$D$171:$D$181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2hour'!$G$171:$G$181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10255.6</c:v>
                      </c:pt>
                      <c:pt idx="2">
                        <c:v>8371.24</c:v>
                      </c:pt>
                      <c:pt idx="3">
                        <c:v>8363.2999999999993</c:v>
                      </c:pt>
                      <c:pt idx="4">
                        <c:v>9366.33</c:v>
                      </c:pt>
                      <c:pt idx="5">
                        <c:v>8613.67</c:v>
                      </c:pt>
                      <c:pt idx="6">
                        <c:v>9585.77</c:v>
                      </c:pt>
                      <c:pt idx="7">
                        <c:v>8725.2800000000007</c:v>
                      </c:pt>
                      <c:pt idx="8">
                        <c:v>8891.2800000000007</c:v>
                      </c:pt>
                      <c:pt idx="9">
                        <c:v>9090.8799999999992</c:v>
                      </c:pt>
                      <c:pt idx="10">
                        <c:v>9379.92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28A-4F02-831A-75337E57B2F2}"/>
                  </c:ext>
                </c:extLst>
              </c15:ser>
            </c15:filteredScatterSeries>
          </c:ext>
        </c:extLst>
      </c:scatterChart>
      <c:valAx>
        <c:axId val="8994323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18416"/>
        <c:crosses val="autoZero"/>
        <c:crossBetween val="midCat"/>
      </c:valAx>
      <c:valAx>
        <c:axId val="899418416"/>
        <c:scaling>
          <c:orientation val="minMax"/>
          <c:max val="11500"/>
          <c:min val="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Network</a:t>
                </a:r>
                <a:r>
                  <a:rPr lang="en-US" baseline="0"/>
                  <a:t> </a:t>
                </a:r>
                <a:r>
                  <a:rPr lang="en-US"/>
                  <a:t>Overall</a:t>
                </a:r>
                <a:r>
                  <a:rPr lang="en-US" baseline="0"/>
                  <a:t> Gas Comsumed (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Gallon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100%ICE  Energy Routing VS Travel Time Routing</a:t>
            </a:r>
          </a:p>
          <a:p>
            <a:pPr>
              <a:defRPr/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Prediction </a:t>
            </a:r>
            <a:r>
              <a:rPr lang="en-US" altLang="zh-CN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Horizon </a:t>
            </a:r>
            <a:r>
              <a:rPr lang="en-US" altLang="zh-CN" sz="1100" b="0" i="0" u="none" strike="noStrike" kern="1200" spc="0" baseline="0">
                <a:solidFill>
                  <a:srgbClr val="FF0000"/>
                </a:solidFill>
              </a:rPr>
              <a:t>5min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v>ICE_Energy_Routing_P5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'ICE Energy vs TravelTime 2hour'!$D$25:$D$35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'ICE Energy vs TravelTime 2hour'!$G$25:$G$35</c:f>
              <c:numCache>
                <c:formatCode>General</c:formatCode>
                <c:ptCount val="11"/>
                <c:pt idx="0">
                  <c:v>7086.03</c:v>
                </c:pt>
                <c:pt idx="1">
                  <c:v>7736.61</c:v>
                </c:pt>
                <c:pt idx="2">
                  <c:v>7474.62</c:v>
                </c:pt>
                <c:pt idx="3">
                  <c:v>8475.41</c:v>
                </c:pt>
                <c:pt idx="4">
                  <c:v>7272.28</c:v>
                </c:pt>
                <c:pt idx="5">
                  <c:v>7425.32</c:v>
                </c:pt>
                <c:pt idx="6">
                  <c:v>7664.07</c:v>
                </c:pt>
                <c:pt idx="7">
                  <c:v>7668.42</c:v>
                </c:pt>
                <c:pt idx="8">
                  <c:v>8458.86</c:v>
                </c:pt>
                <c:pt idx="9">
                  <c:v>8318.19</c:v>
                </c:pt>
                <c:pt idx="10">
                  <c:v>8177.51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934-4397-B75C-51407458464A}"/>
            </c:ext>
          </c:extLst>
        </c:ser>
        <c:ser>
          <c:idx val="5"/>
          <c:order val="5"/>
          <c:tx>
            <c:v>ICE_TravelTime_Routing_P5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'ICE Energy vs TravelTime 2hour'!$D$69:$D$79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'ICE Energy vs TravelTime 2hour'!$G$69:$G$79</c:f>
              <c:numCache>
                <c:formatCode>General</c:formatCode>
                <c:ptCount val="11"/>
                <c:pt idx="0">
                  <c:v>7086.03</c:v>
                </c:pt>
                <c:pt idx="1">
                  <c:v>7193.17</c:v>
                </c:pt>
                <c:pt idx="2">
                  <c:v>7989.91</c:v>
                </c:pt>
                <c:pt idx="3">
                  <c:v>7414.21</c:v>
                </c:pt>
                <c:pt idx="4">
                  <c:v>7403.38</c:v>
                </c:pt>
                <c:pt idx="5">
                  <c:v>7522.74</c:v>
                </c:pt>
                <c:pt idx="6">
                  <c:v>7824.98</c:v>
                </c:pt>
                <c:pt idx="7">
                  <c:v>8705.26</c:v>
                </c:pt>
                <c:pt idx="8">
                  <c:v>8318.27</c:v>
                </c:pt>
                <c:pt idx="9">
                  <c:v>8296.49</c:v>
                </c:pt>
                <c:pt idx="10">
                  <c:v>9141.74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934-4397-B75C-51407458464A}"/>
            </c:ext>
          </c:extLst>
        </c:ser>
        <c:ser>
          <c:idx val="10"/>
          <c:order val="10"/>
          <c:tx>
            <c:v>ICE_Energy_Routing_HigherSpeedLimit_P5</c:v>
          </c:tx>
          <c:spPr>
            <a:ln w="19050" cap="rnd">
              <a:solidFill>
                <a:srgbClr val="0070C0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'ICE Energy vs TravelTime 2hour'!$D$116:$D$126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'ICE Energy vs TravelTime 2hour'!$G$116:$G$126</c:f>
              <c:numCache>
                <c:formatCode>General</c:formatCode>
                <c:ptCount val="11"/>
                <c:pt idx="0">
                  <c:v>10509.6</c:v>
                </c:pt>
                <c:pt idx="1">
                  <c:v>8012.98</c:v>
                </c:pt>
                <c:pt idx="2">
                  <c:v>8760.34</c:v>
                </c:pt>
                <c:pt idx="3">
                  <c:v>9650.09</c:v>
                </c:pt>
                <c:pt idx="4">
                  <c:v>8705.52</c:v>
                </c:pt>
                <c:pt idx="5">
                  <c:v>9649.2999999999993</c:v>
                </c:pt>
                <c:pt idx="6">
                  <c:v>9027.5300000000007</c:v>
                </c:pt>
                <c:pt idx="7">
                  <c:v>8882.4</c:v>
                </c:pt>
                <c:pt idx="8">
                  <c:v>9080.57</c:v>
                </c:pt>
                <c:pt idx="9">
                  <c:v>9206.86</c:v>
                </c:pt>
                <c:pt idx="10">
                  <c:v>9709.43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934-4397-B75C-51407458464A}"/>
            </c:ext>
          </c:extLst>
        </c:ser>
        <c:ser>
          <c:idx val="14"/>
          <c:order val="14"/>
          <c:tx>
            <c:v>ICE_TravelTime_Routing_HigherSpeedLimit_P5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lgDashDot"/>
              <a:round/>
            </a:ln>
            <a:effectLst/>
          </c:spPr>
          <c:marker>
            <c:symbol val="diamond"/>
            <c:size val="8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'ICE Energy vs TravelTime 2hour'!$D$160:$D$170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'ICE Energy vs TravelTime 2hour'!$G$160:$G$170</c:f>
              <c:numCache>
                <c:formatCode>General</c:formatCode>
                <c:ptCount val="11"/>
                <c:pt idx="0">
                  <c:v>10509.6</c:v>
                </c:pt>
                <c:pt idx="1">
                  <c:v>8067.09</c:v>
                </c:pt>
                <c:pt idx="2">
                  <c:v>10021.5</c:v>
                </c:pt>
                <c:pt idx="3">
                  <c:v>8484.92</c:v>
                </c:pt>
                <c:pt idx="4">
                  <c:v>8288.65</c:v>
                </c:pt>
                <c:pt idx="5">
                  <c:v>9586.67</c:v>
                </c:pt>
                <c:pt idx="6">
                  <c:v>8888.59</c:v>
                </c:pt>
                <c:pt idx="7">
                  <c:v>9085.56</c:v>
                </c:pt>
                <c:pt idx="8">
                  <c:v>9199.65</c:v>
                </c:pt>
                <c:pt idx="9">
                  <c:v>9010.36</c:v>
                </c:pt>
                <c:pt idx="10">
                  <c:v>9416.6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934-4397-B75C-514074584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432336"/>
        <c:axId val="8994184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ICE_Energy_Routing_P0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'ICE Energy vs TravelTime 2hour'!$D$3:$D$13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'ICE Energy vs TravelTime 2hour'!$G$3:$G$13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7167.36</c:v>
                      </c:pt>
                      <c:pt idx="2">
                        <c:v>7688.53</c:v>
                      </c:pt>
                      <c:pt idx="3">
                        <c:v>7853.85</c:v>
                      </c:pt>
                      <c:pt idx="4">
                        <c:v>7367.42</c:v>
                      </c:pt>
                      <c:pt idx="5">
                        <c:v>8320.19</c:v>
                      </c:pt>
                      <c:pt idx="6">
                        <c:v>7737.24</c:v>
                      </c:pt>
                      <c:pt idx="7">
                        <c:v>8142.49</c:v>
                      </c:pt>
                      <c:pt idx="8">
                        <c:v>8093.37</c:v>
                      </c:pt>
                      <c:pt idx="9">
                        <c:v>8543.19</c:v>
                      </c:pt>
                      <c:pt idx="10">
                        <c:v>9339.56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0934-4397-B75C-51407458464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ICE_TravelTime_Routing_P0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2hour'!$G$47:$G$57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7791.48</c:v>
                      </c:pt>
                      <c:pt idx="2">
                        <c:v>8146.54</c:v>
                      </c:pt>
                      <c:pt idx="3">
                        <c:v>7578.61</c:v>
                      </c:pt>
                      <c:pt idx="4">
                        <c:v>7464.18</c:v>
                      </c:pt>
                      <c:pt idx="5">
                        <c:v>8979.36</c:v>
                      </c:pt>
                      <c:pt idx="6">
                        <c:v>8141.51</c:v>
                      </c:pt>
                      <c:pt idx="7">
                        <c:v>8142.4</c:v>
                      </c:pt>
                      <c:pt idx="8">
                        <c:v>8494.44</c:v>
                      </c:pt>
                      <c:pt idx="9">
                        <c:v>8508.0300000000007</c:v>
                      </c:pt>
                      <c:pt idx="10">
                        <c:v>8713.4500000000007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934-4397-B75C-51407458464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ICE_Energy_Routing_P2</c:v>
                </c:tx>
                <c:spPr>
                  <a:ln w="19050" cap="rnd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2hour'!$G$14:$G$24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8486.7999999999993</c:v>
                      </c:pt>
                      <c:pt idx="2">
                        <c:v>8072.34</c:v>
                      </c:pt>
                      <c:pt idx="3">
                        <c:v>7415.29</c:v>
                      </c:pt>
                      <c:pt idx="4">
                        <c:v>7614.35</c:v>
                      </c:pt>
                      <c:pt idx="5">
                        <c:v>8703.23</c:v>
                      </c:pt>
                      <c:pt idx="6">
                        <c:v>7688.86</c:v>
                      </c:pt>
                      <c:pt idx="7">
                        <c:v>7734.89</c:v>
                      </c:pt>
                      <c:pt idx="8">
                        <c:v>8332.9599999999991</c:v>
                      </c:pt>
                      <c:pt idx="9">
                        <c:v>8181.62</c:v>
                      </c:pt>
                      <c:pt idx="10">
                        <c:v>8114.12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934-4397-B75C-51407458464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ICE_TravelTime_Routing_P2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2hour'!$G$58:$G$68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7155.63</c:v>
                      </c:pt>
                      <c:pt idx="2">
                        <c:v>7910.88</c:v>
                      </c:pt>
                      <c:pt idx="3">
                        <c:v>7435.81</c:v>
                      </c:pt>
                      <c:pt idx="4">
                        <c:v>7324.07</c:v>
                      </c:pt>
                      <c:pt idx="5">
                        <c:v>8799.19</c:v>
                      </c:pt>
                      <c:pt idx="6">
                        <c:v>8151.33</c:v>
                      </c:pt>
                      <c:pt idx="7">
                        <c:v>8495.52</c:v>
                      </c:pt>
                      <c:pt idx="8">
                        <c:v>9109.5400000000009</c:v>
                      </c:pt>
                      <c:pt idx="9">
                        <c:v>8294.06</c:v>
                      </c:pt>
                      <c:pt idx="10">
                        <c:v>8363.8799999999992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934-4397-B75C-51407458464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ICE_Energy_Routing_P10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2hour'!$G$36:$G$46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7185.88</c:v>
                      </c:pt>
                      <c:pt idx="2">
                        <c:v>7099.13</c:v>
                      </c:pt>
                      <c:pt idx="3">
                        <c:v>8165.01</c:v>
                      </c:pt>
                      <c:pt idx="4">
                        <c:v>7297.96</c:v>
                      </c:pt>
                      <c:pt idx="5">
                        <c:v>8489.14</c:v>
                      </c:pt>
                      <c:pt idx="6">
                        <c:v>8626.5400000000009</c:v>
                      </c:pt>
                      <c:pt idx="7">
                        <c:v>8196.7199999999993</c:v>
                      </c:pt>
                      <c:pt idx="8">
                        <c:v>7708.74</c:v>
                      </c:pt>
                      <c:pt idx="9">
                        <c:v>8407.3799999999992</c:v>
                      </c:pt>
                      <c:pt idx="10">
                        <c:v>8538.49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934-4397-B75C-51407458464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ICE_TravelTime_Routing_P10</c:v>
                </c:tx>
                <c:spPr>
                  <a:ln w="1905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2hour'!$G$80:$G$90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7160.84</c:v>
                      </c:pt>
                      <c:pt idx="2">
                        <c:v>7073.9</c:v>
                      </c:pt>
                      <c:pt idx="3">
                        <c:v>8032.68</c:v>
                      </c:pt>
                      <c:pt idx="4">
                        <c:v>7444.49</c:v>
                      </c:pt>
                      <c:pt idx="5">
                        <c:v>9134.77</c:v>
                      </c:pt>
                      <c:pt idx="6">
                        <c:v>8316.7800000000007</c:v>
                      </c:pt>
                      <c:pt idx="7">
                        <c:v>7993.27</c:v>
                      </c:pt>
                      <c:pt idx="8">
                        <c:v>8294.01</c:v>
                      </c:pt>
                      <c:pt idx="9">
                        <c:v>8311.11</c:v>
                      </c:pt>
                      <c:pt idx="10">
                        <c:v>8478.2800000000007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934-4397-B75C-51407458464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ICE_Energy_Routing_HigherSpeedLimit_P0</c:v>
                </c:tx>
                <c:spPr>
                  <a:ln w="19050" cap="rnd">
                    <a:solidFill>
                      <a:schemeClr val="accent2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2hour'!$D$94:$D$104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2hour'!$G$94:$G$104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8034.93</c:v>
                      </c:pt>
                      <c:pt idx="2">
                        <c:v>8035.39</c:v>
                      </c:pt>
                      <c:pt idx="3">
                        <c:v>10933.6</c:v>
                      </c:pt>
                      <c:pt idx="4">
                        <c:v>8942.98</c:v>
                      </c:pt>
                      <c:pt idx="5">
                        <c:v>8833.82</c:v>
                      </c:pt>
                      <c:pt idx="6">
                        <c:v>9012.4699999999993</c:v>
                      </c:pt>
                      <c:pt idx="7">
                        <c:v>8743.4699999999993</c:v>
                      </c:pt>
                      <c:pt idx="8">
                        <c:v>10965.2</c:v>
                      </c:pt>
                      <c:pt idx="9">
                        <c:v>9372.6200000000008</c:v>
                      </c:pt>
                      <c:pt idx="10">
                        <c:v>9678.35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934-4397-B75C-51407458464A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ICE_Energy_Routing_HigherSpeedLimit_P2</c:v>
                </c:tx>
                <c:spPr>
                  <a:ln w="19050" cap="rnd">
                    <a:solidFill>
                      <a:srgbClr val="FF33CC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rgbClr val="FF33CC"/>
                    </a:solidFill>
                    <a:ln w="9525">
                      <a:solidFill>
                        <a:srgbClr val="FF33CC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2hour'!$D$105:$D$115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2hour'!$G$105:$G$115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7969.35</c:v>
                      </c:pt>
                      <c:pt idx="2">
                        <c:v>9196.42</c:v>
                      </c:pt>
                      <c:pt idx="3">
                        <c:v>8453.99</c:v>
                      </c:pt>
                      <c:pt idx="4">
                        <c:v>8755.4500000000007</c:v>
                      </c:pt>
                      <c:pt idx="5">
                        <c:v>9577.41</c:v>
                      </c:pt>
                      <c:pt idx="6">
                        <c:v>9078.0499999999993</c:v>
                      </c:pt>
                      <c:pt idx="7">
                        <c:v>8861.5499999999993</c:v>
                      </c:pt>
                      <c:pt idx="8">
                        <c:v>9036.5499999999993</c:v>
                      </c:pt>
                      <c:pt idx="9">
                        <c:v>9032.4599999999991</c:v>
                      </c:pt>
                      <c:pt idx="10">
                        <c:v>9716.42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934-4397-B75C-51407458464A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ICE_Energy_Routing_HigherSpeedLimit_P10</c:v>
                </c:tx>
                <c:spPr>
                  <a:ln w="19050" cap="rnd">
                    <a:solidFill>
                      <a:schemeClr val="accent4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2hour'!$D$127:$D$137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2hour'!$G$127:$G$137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8018.5</c:v>
                      </c:pt>
                      <c:pt idx="2">
                        <c:v>8061.25</c:v>
                      </c:pt>
                      <c:pt idx="3">
                        <c:v>8717.7900000000009</c:v>
                      </c:pt>
                      <c:pt idx="4">
                        <c:v>8354.19</c:v>
                      </c:pt>
                      <c:pt idx="5">
                        <c:v>9865.52</c:v>
                      </c:pt>
                      <c:pt idx="6">
                        <c:v>8921.83</c:v>
                      </c:pt>
                      <c:pt idx="7">
                        <c:v>9838.7099999999991</c:v>
                      </c:pt>
                      <c:pt idx="8">
                        <c:v>9417.39</c:v>
                      </c:pt>
                      <c:pt idx="9">
                        <c:v>9283.82</c:v>
                      </c:pt>
                      <c:pt idx="10">
                        <c:v>9614.2199999999993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934-4397-B75C-51407458464A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ICE_TravelTime_Routing_HigherSpeedLimit_P0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2hour'!$D$138:$D$148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2hour'!$G$138:$G$148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11178.5</c:v>
                      </c:pt>
                      <c:pt idx="2">
                        <c:v>8062.17</c:v>
                      </c:pt>
                      <c:pt idx="3">
                        <c:v>8733</c:v>
                      </c:pt>
                      <c:pt idx="4">
                        <c:v>8419.32</c:v>
                      </c:pt>
                      <c:pt idx="5">
                        <c:v>9845.9</c:v>
                      </c:pt>
                      <c:pt idx="6">
                        <c:v>9668.2900000000009</c:v>
                      </c:pt>
                      <c:pt idx="7">
                        <c:v>8794.35</c:v>
                      </c:pt>
                      <c:pt idx="8">
                        <c:v>10016.299999999999</c:v>
                      </c:pt>
                      <c:pt idx="9">
                        <c:v>10209.4</c:v>
                      </c:pt>
                      <c:pt idx="10">
                        <c:v>11311.1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934-4397-B75C-51407458464A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ICE_TravelTime_Routing_HigherSpeedLimit_P2</c:v>
                </c:tx>
                <c:spPr>
                  <a:ln w="19050" cap="rnd">
                    <a:solidFill>
                      <a:srgbClr val="FF99FF"/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rgbClr val="FF99FF"/>
                    </a:solidFill>
                    <a:ln w="9525">
                      <a:solidFill>
                        <a:srgbClr val="FF99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2hour'!$D$149:$D$159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2hour'!$G$149:$G$159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8017.22</c:v>
                      </c:pt>
                      <c:pt idx="2">
                        <c:v>8862.8799999999992</c:v>
                      </c:pt>
                      <c:pt idx="3">
                        <c:v>8437.39</c:v>
                      </c:pt>
                      <c:pt idx="4">
                        <c:v>8358.2999999999993</c:v>
                      </c:pt>
                      <c:pt idx="5">
                        <c:v>8649.25</c:v>
                      </c:pt>
                      <c:pt idx="6">
                        <c:v>9803.18</c:v>
                      </c:pt>
                      <c:pt idx="7">
                        <c:v>8794.65</c:v>
                      </c:pt>
                      <c:pt idx="8">
                        <c:v>9567.7999999999993</c:v>
                      </c:pt>
                      <c:pt idx="9">
                        <c:v>9110.76</c:v>
                      </c:pt>
                      <c:pt idx="10">
                        <c:v>9527.23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934-4397-B75C-51407458464A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ICE_TravelTime_Routing_HigherSpeedLimit_P10</c:v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2hour'!$D$171:$D$181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2hour'!$G$171:$G$181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10255.6</c:v>
                      </c:pt>
                      <c:pt idx="2">
                        <c:v>8371.24</c:v>
                      </c:pt>
                      <c:pt idx="3">
                        <c:v>8363.2999999999993</c:v>
                      </c:pt>
                      <c:pt idx="4">
                        <c:v>9366.33</c:v>
                      </c:pt>
                      <c:pt idx="5">
                        <c:v>8613.67</c:v>
                      </c:pt>
                      <c:pt idx="6">
                        <c:v>9585.77</c:v>
                      </c:pt>
                      <c:pt idx="7">
                        <c:v>8725.2800000000007</c:v>
                      </c:pt>
                      <c:pt idx="8">
                        <c:v>8891.2800000000007</c:v>
                      </c:pt>
                      <c:pt idx="9">
                        <c:v>9090.8799999999992</c:v>
                      </c:pt>
                      <c:pt idx="10">
                        <c:v>9379.92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934-4397-B75C-51407458464A}"/>
                  </c:ext>
                </c:extLst>
              </c15:ser>
            </c15:filteredScatterSeries>
          </c:ext>
        </c:extLst>
      </c:scatterChart>
      <c:valAx>
        <c:axId val="8994323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18416"/>
        <c:crosses val="autoZero"/>
        <c:crossBetween val="midCat"/>
      </c:valAx>
      <c:valAx>
        <c:axId val="899418416"/>
        <c:scaling>
          <c:orientation val="minMax"/>
          <c:max val="11500"/>
          <c:min val="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Network</a:t>
                </a:r>
                <a:r>
                  <a:rPr lang="en-US" baseline="0"/>
                  <a:t> </a:t>
                </a:r>
                <a:r>
                  <a:rPr lang="en-US"/>
                  <a:t>Overall</a:t>
                </a:r>
                <a:r>
                  <a:rPr lang="en-US" baseline="0"/>
                  <a:t> Gas Comsumed (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Gallon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100%ICE  Energy Routing VS Travel Time Routing</a:t>
            </a:r>
          </a:p>
          <a:p>
            <a:pPr>
              <a:defRPr/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Prediction </a:t>
            </a:r>
            <a:r>
              <a:rPr lang="en-US" altLang="zh-CN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Horizon </a:t>
            </a:r>
            <a:r>
              <a:rPr lang="en-US" altLang="zh-CN" sz="1100" b="0" i="0" u="none" strike="noStrike" kern="1200" spc="0" baseline="0">
                <a:solidFill>
                  <a:srgbClr val="FF0000"/>
                </a:solidFill>
              </a:rPr>
              <a:t>10min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6"/>
          <c:tx>
            <c:v>ICE_Energy_Routing_P10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'ICE Energy vs TravelTime 2hour'!$D$36:$D$46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'ICE Energy vs TravelTime 2hour'!$G$36:$G$46</c:f>
              <c:numCache>
                <c:formatCode>General</c:formatCode>
                <c:ptCount val="11"/>
                <c:pt idx="0">
                  <c:v>7086.03</c:v>
                </c:pt>
                <c:pt idx="1">
                  <c:v>7185.88</c:v>
                </c:pt>
                <c:pt idx="2">
                  <c:v>7099.13</c:v>
                </c:pt>
                <c:pt idx="3">
                  <c:v>8165.01</c:v>
                </c:pt>
                <c:pt idx="4">
                  <c:v>7297.96</c:v>
                </c:pt>
                <c:pt idx="5">
                  <c:v>8489.14</c:v>
                </c:pt>
                <c:pt idx="6">
                  <c:v>8626.5400000000009</c:v>
                </c:pt>
                <c:pt idx="7">
                  <c:v>8196.7199999999993</c:v>
                </c:pt>
                <c:pt idx="8">
                  <c:v>7708.74</c:v>
                </c:pt>
                <c:pt idx="9">
                  <c:v>8407.3799999999992</c:v>
                </c:pt>
                <c:pt idx="10">
                  <c:v>8538.49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01A-4950-A059-3DA8D96DB07E}"/>
            </c:ext>
          </c:extLst>
        </c:ser>
        <c:ser>
          <c:idx val="7"/>
          <c:order val="7"/>
          <c:tx>
            <c:v>ICE_TravelTime_Routing_P10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'ICE Energy vs TravelTime 2hour'!$D$80:$D$90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'ICE Energy vs TravelTime 2hour'!$G$80:$G$90</c:f>
              <c:numCache>
                <c:formatCode>General</c:formatCode>
                <c:ptCount val="11"/>
                <c:pt idx="0">
                  <c:v>7086.03</c:v>
                </c:pt>
                <c:pt idx="1">
                  <c:v>7160.84</c:v>
                </c:pt>
                <c:pt idx="2">
                  <c:v>7073.9</c:v>
                </c:pt>
                <c:pt idx="3">
                  <c:v>8032.68</c:v>
                </c:pt>
                <c:pt idx="4">
                  <c:v>7444.49</c:v>
                </c:pt>
                <c:pt idx="5">
                  <c:v>9134.77</c:v>
                </c:pt>
                <c:pt idx="6">
                  <c:v>8316.7800000000007</c:v>
                </c:pt>
                <c:pt idx="7">
                  <c:v>7993.27</c:v>
                </c:pt>
                <c:pt idx="8">
                  <c:v>8294.01</c:v>
                </c:pt>
                <c:pt idx="9">
                  <c:v>8311.11</c:v>
                </c:pt>
                <c:pt idx="10">
                  <c:v>8478.2800000000007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01A-4950-A059-3DA8D96DB07E}"/>
            </c:ext>
          </c:extLst>
        </c:ser>
        <c:ser>
          <c:idx val="11"/>
          <c:order val="11"/>
          <c:tx>
            <c:v>ICE_Energy_Routing_HigherSpeedLimit_P10</c:v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'ICE Energy vs TravelTime 2hour'!$D$127:$D$137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'ICE Energy vs TravelTime 2hour'!$G$127:$G$137</c:f>
              <c:numCache>
                <c:formatCode>General</c:formatCode>
                <c:ptCount val="11"/>
                <c:pt idx="0">
                  <c:v>10509.6</c:v>
                </c:pt>
                <c:pt idx="1">
                  <c:v>8018.5</c:v>
                </c:pt>
                <c:pt idx="2">
                  <c:v>8061.25</c:v>
                </c:pt>
                <c:pt idx="3">
                  <c:v>8717.7900000000009</c:v>
                </c:pt>
                <c:pt idx="4">
                  <c:v>8354.19</c:v>
                </c:pt>
                <c:pt idx="5">
                  <c:v>9865.52</c:v>
                </c:pt>
                <c:pt idx="6">
                  <c:v>8921.83</c:v>
                </c:pt>
                <c:pt idx="7">
                  <c:v>9838.7099999999991</c:v>
                </c:pt>
                <c:pt idx="8">
                  <c:v>9417.39</c:v>
                </c:pt>
                <c:pt idx="9">
                  <c:v>9283.82</c:v>
                </c:pt>
                <c:pt idx="10">
                  <c:v>9614.2199999999993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01A-4950-A059-3DA8D96DB07E}"/>
            </c:ext>
          </c:extLst>
        </c:ser>
        <c:ser>
          <c:idx val="15"/>
          <c:order val="15"/>
          <c:tx>
            <c:v>ICE_TravelTime_Routing_HigherSpeedLimit_P10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lgDashDot"/>
              <a:round/>
            </a:ln>
            <a:effectLst/>
          </c:spPr>
          <c:marker>
            <c:symbol val="diamond"/>
            <c:size val="8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'ICE Energy vs TravelTime 2hour'!$D$171:$D$181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'ICE Energy vs TravelTime 2hour'!$G$171:$G$181</c:f>
              <c:numCache>
                <c:formatCode>General</c:formatCode>
                <c:ptCount val="11"/>
                <c:pt idx="0">
                  <c:v>10509.6</c:v>
                </c:pt>
                <c:pt idx="1">
                  <c:v>10255.6</c:v>
                </c:pt>
                <c:pt idx="2">
                  <c:v>8371.24</c:v>
                </c:pt>
                <c:pt idx="3">
                  <c:v>8363.2999999999993</c:v>
                </c:pt>
                <c:pt idx="4">
                  <c:v>9366.33</c:v>
                </c:pt>
                <c:pt idx="5">
                  <c:v>8613.67</c:v>
                </c:pt>
                <c:pt idx="6">
                  <c:v>9585.77</c:v>
                </c:pt>
                <c:pt idx="7">
                  <c:v>8725.2800000000007</c:v>
                </c:pt>
                <c:pt idx="8">
                  <c:v>8891.2800000000007</c:v>
                </c:pt>
                <c:pt idx="9">
                  <c:v>9090.8799999999992</c:v>
                </c:pt>
                <c:pt idx="10">
                  <c:v>9379.92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01A-4950-A059-3DA8D96DB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432336"/>
        <c:axId val="8994184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ICE_Energy_Routing_P0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'ICE Energy vs TravelTime 2hour'!$D$3:$D$13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'ICE Energy vs TravelTime 2hour'!$G$3:$G$13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7167.36</c:v>
                      </c:pt>
                      <c:pt idx="2">
                        <c:v>7688.53</c:v>
                      </c:pt>
                      <c:pt idx="3">
                        <c:v>7853.85</c:v>
                      </c:pt>
                      <c:pt idx="4">
                        <c:v>7367.42</c:v>
                      </c:pt>
                      <c:pt idx="5">
                        <c:v>8320.19</c:v>
                      </c:pt>
                      <c:pt idx="6">
                        <c:v>7737.24</c:v>
                      </c:pt>
                      <c:pt idx="7">
                        <c:v>8142.49</c:v>
                      </c:pt>
                      <c:pt idx="8">
                        <c:v>8093.37</c:v>
                      </c:pt>
                      <c:pt idx="9">
                        <c:v>8543.19</c:v>
                      </c:pt>
                      <c:pt idx="10">
                        <c:v>9339.56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01A-4950-A059-3DA8D96DB07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ICE_TravelTime_Routing_P0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2hour'!$G$47:$G$57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7791.48</c:v>
                      </c:pt>
                      <c:pt idx="2">
                        <c:v>8146.54</c:v>
                      </c:pt>
                      <c:pt idx="3">
                        <c:v>7578.61</c:v>
                      </c:pt>
                      <c:pt idx="4">
                        <c:v>7464.18</c:v>
                      </c:pt>
                      <c:pt idx="5">
                        <c:v>8979.36</c:v>
                      </c:pt>
                      <c:pt idx="6">
                        <c:v>8141.51</c:v>
                      </c:pt>
                      <c:pt idx="7">
                        <c:v>8142.4</c:v>
                      </c:pt>
                      <c:pt idx="8">
                        <c:v>8494.44</c:v>
                      </c:pt>
                      <c:pt idx="9">
                        <c:v>8508.0300000000007</c:v>
                      </c:pt>
                      <c:pt idx="10">
                        <c:v>8713.4500000000007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01A-4950-A059-3DA8D96DB07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ICE_Energy_Routing_P2</c:v>
                </c:tx>
                <c:spPr>
                  <a:ln w="19050" cap="rnd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2hour'!$G$14:$G$24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8486.7999999999993</c:v>
                      </c:pt>
                      <c:pt idx="2">
                        <c:v>8072.34</c:v>
                      </c:pt>
                      <c:pt idx="3">
                        <c:v>7415.29</c:v>
                      </c:pt>
                      <c:pt idx="4">
                        <c:v>7614.35</c:v>
                      </c:pt>
                      <c:pt idx="5">
                        <c:v>8703.23</c:v>
                      </c:pt>
                      <c:pt idx="6">
                        <c:v>7688.86</c:v>
                      </c:pt>
                      <c:pt idx="7">
                        <c:v>7734.89</c:v>
                      </c:pt>
                      <c:pt idx="8">
                        <c:v>8332.9599999999991</c:v>
                      </c:pt>
                      <c:pt idx="9">
                        <c:v>8181.62</c:v>
                      </c:pt>
                      <c:pt idx="10">
                        <c:v>8114.12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01A-4950-A059-3DA8D96DB07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ICE_TravelTime_Routing_P2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2hour'!$G$58:$G$68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7155.63</c:v>
                      </c:pt>
                      <c:pt idx="2">
                        <c:v>7910.88</c:v>
                      </c:pt>
                      <c:pt idx="3">
                        <c:v>7435.81</c:v>
                      </c:pt>
                      <c:pt idx="4">
                        <c:v>7324.07</c:v>
                      </c:pt>
                      <c:pt idx="5">
                        <c:v>8799.19</c:v>
                      </c:pt>
                      <c:pt idx="6">
                        <c:v>8151.33</c:v>
                      </c:pt>
                      <c:pt idx="7">
                        <c:v>8495.52</c:v>
                      </c:pt>
                      <c:pt idx="8">
                        <c:v>9109.5400000000009</c:v>
                      </c:pt>
                      <c:pt idx="9">
                        <c:v>8294.06</c:v>
                      </c:pt>
                      <c:pt idx="10">
                        <c:v>8363.8799999999992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01A-4950-A059-3DA8D96DB07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ICE_Energy_Routing_P5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2hour'!$G$25:$G$35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7736.61</c:v>
                      </c:pt>
                      <c:pt idx="2">
                        <c:v>7474.62</c:v>
                      </c:pt>
                      <c:pt idx="3">
                        <c:v>8475.41</c:v>
                      </c:pt>
                      <c:pt idx="4">
                        <c:v>7272.28</c:v>
                      </c:pt>
                      <c:pt idx="5">
                        <c:v>7425.32</c:v>
                      </c:pt>
                      <c:pt idx="6">
                        <c:v>7664.07</c:v>
                      </c:pt>
                      <c:pt idx="7">
                        <c:v>7668.42</c:v>
                      </c:pt>
                      <c:pt idx="8">
                        <c:v>8458.86</c:v>
                      </c:pt>
                      <c:pt idx="9">
                        <c:v>8318.19</c:v>
                      </c:pt>
                      <c:pt idx="10">
                        <c:v>8177.51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01A-4950-A059-3DA8D96DB07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ICE_TravelTime_Routing_P5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2hour'!$G$69:$G$79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7193.17</c:v>
                      </c:pt>
                      <c:pt idx="2">
                        <c:v>7989.91</c:v>
                      </c:pt>
                      <c:pt idx="3">
                        <c:v>7414.21</c:v>
                      </c:pt>
                      <c:pt idx="4">
                        <c:v>7403.38</c:v>
                      </c:pt>
                      <c:pt idx="5">
                        <c:v>7522.74</c:v>
                      </c:pt>
                      <c:pt idx="6">
                        <c:v>7824.98</c:v>
                      </c:pt>
                      <c:pt idx="7">
                        <c:v>8705.26</c:v>
                      </c:pt>
                      <c:pt idx="8">
                        <c:v>8318.27</c:v>
                      </c:pt>
                      <c:pt idx="9">
                        <c:v>8296.49</c:v>
                      </c:pt>
                      <c:pt idx="10">
                        <c:v>9141.74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01A-4950-A059-3DA8D96DB07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ICE_Energy_Routing_HigherSpeedLimit_P0</c:v>
                </c:tx>
                <c:spPr>
                  <a:ln w="19050" cap="rnd">
                    <a:solidFill>
                      <a:schemeClr val="accent2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2hour'!$D$94:$D$104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2hour'!$G$94:$G$104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8034.93</c:v>
                      </c:pt>
                      <c:pt idx="2">
                        <c:v>8035.39</c:v>
                      </c:pt>
                      <c:pt idx="3">
                        <c:v>10933.6</c:v>
                      </c:pt>
                      <c:pt idx="4">
                        <c:v>8942.98</c:v>
                      </c:pt>
                      <c:pt idx="5">
                        <c:v>8833.82</c:v>
                      </c:pt>
                      <c:pt idx="6">
                        <c:v>9012.4699999999993</c:v>
                      </c:pt>
                      <c:pt idx="7">
                        <c:v>8743.4699999999993</c:v>
                      </c:pt>
                      <c:pt idx="8">
                        <c:v>10965.2</c:v>
                      </c:pt>
                      <c:pt idx="9">
                        <c:v>9372.6200000000008</c:v>
                      </c:pt>
                      <c:pt idx="10">
                        <c:v>9678.35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01A-4950-A059-3DA8D96DB07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ICE_Energy_Routing_HigherSpeedLimit_P2</c:v>
                </c:tx>
                <c:spPr>
                  <a:ln w="19050" cap="rnd">
                    <a:solidFill>
                      <a:srgbClr val="FF33CC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rgbClr val="FF33CC"/>
                    </a:solidFill>
                    <a:ln w="9525">
                      <a:solidFill>
                        <a:srgbClr val="FF33CC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2hour'!$D$105:$D$115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2hour'!$G$105:$G$115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7969.35</c:v>
                      </c:pt>
                      <c:pt idx="2">
                        <c:v>9196.42</c:v>
                      </c:pt>
                      <c:pt idx="3">
                        <c:v>8453.99</c:v>
                      </c:pt>
                      <c:pt idx="4">
                        <c:v>8755.4500000000007</c:v>
                      </c:pt>
                      <c:pt idx="5">
                        <c:v>9577.41</c:v>
                      </c:pt>
                      <c:pt idx="6">
                        <c:v>9078.0499999999993</c:v>
                      </c:pt>
                      <c:pt idx="7">
                        <c:v>8861.5499999999993</c:v>
                      </c:pt>
                      <c:pt idx="8">
                        <c:v>9036.5499999999993</c:v>
                      </c:pt>
                      <c:pt idx="9">
                        <c:v>9032.4599999999991</c:v>
                      </c:pt>
                      <c:pt idx="10">
                        <c:v>9716.42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01A-4950-A059-3DA8D96DB07E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ICE_Energy_Routing_HigherSpeedLimit_P5</c:v>
                </c:tx>
                <c:spPr>
                  <a:ln w="19050" cap="rnd">
                    <a:solidFill>
                      <a:srgbClr val="0070C0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2hour'!$D$116:$D$126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2hour'!$G$116:$G$126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8012.98</c:v>
                      </c:pt>
                      <c:pt idx="2">
                        <c:v>8760.34</c:v>
                      </c:pt>
                      <c:pt idx="3">
                        <c:v>9650.09</c:v>
                      </c:pt>
                      <c:pt idx="4">
                        <c:v>8705.52</c:v>
                      </c:pt>
                      <c:pt idx="5">
                        <c:v>9649.2999999999993</c:v>
                      </c:pt>
                      <c:pt idx="6">
                        <c:v>9027.5300000000007</c:v>
                      </c:pt>
                      <c:pt idx="7">
                        <c:v>8882.4</c:v>
                      </c:pt>
                      <c:pt idx="8">
                        <c:v>9080.57</c:v>
                      </c:pt>
                      <c:pt idx="9">
                        <c:v>9206.86</c:v>
                      </c:pt>
                      <c:pt idx="10">
                        <c:v>9709.43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01A-4950-A059-3DA8D96DB07E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ICE_TravelTime_Routing_HigherSpeedLimit_P0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2hour'!$D$138:$D$148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2hour'!$G$138:$G$148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11178.5</c:v>
                      </c:pt>
                      <c:pt idx="2">
                        <c:v>8062.17</c:v>
                      </c:pt>
                      <c:pt idx="3">
                        <c:v>8733</c:v>
                      </c:pt>
                      <c:pt idx="4">
                        <c:v>8419.32</c:v>
                      </c:pt>
                      <c:pt idx="5">
                        <c:v>9845.9</c:v>
                      </c:pt>
                      <c:pt idx="6">
                        <c:v>9668.2900000000009</c:v>
                      </c:pt>
                      <c:pt idx="7">
                        <c:v>8794.35</c:v>
                      </c:pt>
                      <c:pt idx="8">
                        <c:v>10016.299999999999</c:v>
                      </c:pt>
                      <c:pt idx="9">
                        <c:v>10209.4</c:v>
                      </c:pt>
                      <c:pt idx="10">
                        <c:v>11311.1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01A-4950-A059-3DA8D96DB07E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ICE_TravelTime_Routing_HigherSpeedLimit_P2</c:v>
                </c:tx>
                <c:spPr>
                  <a:ln w="19050" cap="rnd">
                    <a:solidFill>
                      <a:srgbClr val="FF99FF"/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rgbClr val="FF99FF"/>
                    </a:solidFill>
                    <a:ln w="9525">
                      <a:solidFill>
                        <a:srgbClr val="FF99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2hour'!$D$149:$D$159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2hour'!$G$149:$G$159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8017.22</c:v>
                      </c:pt>
                      <c:pt idx="2">
                        <c:v>8862.8799999999992</c:v>
                      </c:pt>
                      <c:pt idx="3">
                        <c:v>8437.39</c:v>
                      </c:pt>
                      <c:pt idx="4">
                        <c:v>8358.2999999999993</c:v>
                      </c:pt>
                      <c:pt idx="5">
                        <c:v>8649.25</c:v>
                      </c:pt>
                      <c:pt idx="6">
                        <c:v>9803.18</c:v>
                      </c:pt>
                      <c:pt idx="7">
                        <c:v>8794.65</c:v>
                      </c:pt>
                      <c:pt idx="8">
                        <c:v>9567.7999999999993</c:v>
                      </c:pt>
                      <c:pt idx="9">
                        <c:v>9110.76</c:v>
                      </c:pt>
                      <c:pt idx="10">
                        <c:v>9527.23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01A-4950-A059-3DA8D96DB07E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ICE_TravelTime_Routing_HigherSpeedLimit_P5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2hour'!$D$160:$D$170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Energy vs TravelTime 2hour'!$G$160:$G$170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8067.09</c:v>
                      </c:pt>
                      <c:pt idx="2">
                        <c:v>10021.5</c:v>
                      </c:pt>
                      <c:pt idx="3">
                        <c:v>8484.92</c:v>
                      </c:pt>
                      <c:pt idx="4">
                        <c:v>8288.65</c:v>
                      </c:pt>
                      <c:pt idx="5">
                        <c:v>9586.67</c:v>
                      </c:pt>
                      <c:pt idx="6">
                        <c:v>8888.59</c:v>
                      </c:pt>
                      <c:pt idx="7">
                        <c:v>9085.56</c:v>
                      </c:pt>
                      <c:pt idx="8">
                        <c:v>9199.65</c:v>
                      </c:pt>
                      <c:pt idx="9">
                        <c:v>9010.36</c:v>
                      </c:pt>
                      <c:pt idx="10">
                        <c:v>9416.6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01A-4950-A059-3DA8D96DB07E}"/>
                  </c:ext>
                </c:extLst>
              </c15:ser>
            </c15:filteredScatterSeries>
          </c:ext>
        </c:extLst>
      </c:scatterChart>
      <c:valAx>
        <c:axId val="8994323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18416"/>
        <c:crosses val="autoZero"/>
        <c:crossBetween val="midCat"/>
      </c:valAx>
      <c:valAx>
        <c:axId val="899418416"/>
        <c:scaling>
          <c:orientation val="minMax"/>
          <c:max val="11500"/>
          <c:min val="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Network</a:t>
                </a:r>
                <a:r>
                  <a:rPr lang="en-US" baseline="0"/>
                  <a:t> </a:t>
                </a:r>
                <a:r>
                  <a:rPr lang="en-US"/>
                  <a:t>Overall</a:t>
                </a:r>
                <a:r>
                  <a:rPr lang="en-US" baseline="0"/>
                  <a:t> Gas Comsumed (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Gallon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100, Prediction Horizon 5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'100demand'!$D$35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'100demand'!$C$47:$C$50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'100demand'!$D$47:$D$50</c:f>
              <c:numCache>
                <c:formatCode>General</c:formatCode>
                <c:ptCount val="4"/>
                <c:pt idx="0">
                  <c:v>-5.1169949819543064</c:v>
                </c:pt>
                <c:pt idx="1">
                  <c:v>-7.6807181899744945</c:v>
                </c:pt>
                <c:pt idx="2">
                  <c:v>1.2875623862388625</c:v>
                </c:pt>
                <c:pt idx="3">
                  <c:v>-3.8708311333290841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68-4BE0-98B9-41A1B63816A2}"/>
            </c:ext>
          </c:extLst>
        </c:ser>
        <c:ser>
          <c:idx val="1"/>
          <c:order val="1"/>
          <c:tx>
            <c:strRef>
              <c:f>'100demand'!$E$35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'100demand'!$C$47:$C$50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'100demand'!$E$47:$E$50</c:f>
              <c:numCache>
                <c:formatCode>General</c:formatCode>
                <c:ptCount val="4"/>
                <c:pt idx="0">
                  <c:v>2.9142113150738744</c:v>
                </c:pt>
                <c:pt idx="1">
                  <c:v>2.7975750506892987</c:v>
                </c:pt>
                <c:pt idx="2">
                  <c:v>3.2746309343785365</c:v>
                </c:pt>
                <c:pt idx="3">
                  <c:v>4.3284260207368375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68-4BE0-98B9-41A1B63816A2}"/>
            </c:ext>
          </c:extLst>
        </c:ser>
        <c:ser>
          <c:idx val="2"/>
          <c:order val="2"/>
          <c:tx>
            <c:strRef>
              <c:f>'100demand'!$F$35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'100demand'!$C$47:$C$50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'100demand'!$F$47:$F$50</c:f>
              <c:numCache>
                <c:formatCode>General</c:formatCode>
                <c:ptCount val="4"/>
                <c:pt idx="0">
                  <c:v>-3.4183562241116134</c:v>
                </c:pt>
                <c:pt idx="1">
                  <c:v>-10.269021146718984</c:v>
                </c:pt>
                <c:pt idx="2">
                  <c:v>0.83671244822324142</c:v>
                </c:pt>
                <c:pt idx="3">
                  <c:v>-3.169391759319816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68-4BE0-98B9-41A1B63816A2}"/>
            </c:ext>
          </c:extLst>
        </c:ser>
        <c:ser>
          <c:idx val="3"/>
          <c:order val="3"/>
          <c:tx>
            <c:strRef>
              <c:f>'100demand'!$G$35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'100demand'!$C$47:$C$50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'100demand'!$G$47:$G$50</c:f>
              <c:numCache>
                <c:formatCode>General</c:formatCode>
                <c:ptCount val="4"/>
                <c:pt idx="0">
                  <c:v>-2.9836681030224321</c:v>
                </c:pt>
                <c:pt idx="1">
                  <c:v>-12.199904242949321</c:v>
                </c:pt>
                <c:pt idx="2">
                  <c:v>-1.9964585090779214</c:v>
                </c:pt>
                <c:pt idx="3">
                  <c:v>-2.2054520720761834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68-4BE0-98B9-41A1B63816A2}"/>
            </c:ext>
          </c:extLst>
        </c:ser>
        <c:ser>
          <c:idx val="4"/>
          <c:order val="4"/>
          <c:tx>
            <c:strRef>
              <c:f>'100demand'!$H$35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'100demand'!$C$47:$C$50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'100demand'!$H$47:$H$50</c:f>
              <c:numCache>
                <c:formatCode>General</c:formatCode>
                <c:ptCount val="4"/>
                <c:pt idx="0">
                  <c:v>-26.092489340767465</c:v>
                </c:pt>
                <c:pt idx="1">
                  <c:v>-12.746474253853727</c:v>
                </c:pt>
                <c:pt idx="2">
                  <c:v>-5.4601508691374212</c:v>
                </c:pt>
                <c:pt idx="3">
                  <c:v>-5.9501475893735698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68-4BE0-98B9-41A1B63816A2}"/>
            </c:ext>
          </c:extLst>
        </c:ser>
        <c:ser>
          <c:idx val="5"/>
          <c:order val="5"/>
          <c:tx>
            <c:strRef>
              <c:f>'100demand'!$I$35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'100demand'!$C$47:$C$50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'100demand'!$I$47:$I$50</c:f>
              <c:numCache>
                <c:formatCode>General</c:formatCode>
                <c:ptCount val="4"/>
                <c:pt idx="0">
                  <c:v>-6.9816495928930911</c:v>
                </c:pt>
                <c:pt idx="1">
                  <c:v>-6.3402132361940078</c:v>
                </c:pt>
                <c:pt idx="2">
                  <c:v>-6.4834745549180406</c:v>
                </c:pt>
                <c:pt idx="3">
                  <c:v>-5.1854838129107987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68-4BE0-98B9-41A1B6381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849616"/>
        <c:axId val="956197920"/>
      </c:scatterChart>
      <c:valAx>
        <c:axId val="132284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197920"/>
        <c:crossesAt val="-40"/>
        <c:crossBetween val="midCat"/>
      </c:valAx>
      <c:valAx>
        <c:axId val="9561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84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Fuel Savings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market_fleet_binomial_route!$D$3:$D$13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market_fleet_binomial_route!$H$3:$H$13</c:f>
              <c:numCache>
                <c:formatCode>General</c:formatCode>
                <c:ptCount val="11"/>
                <c:pt idx="0">
                  <c:v>0</c:v>
                </c:pt>
                <c:pt idx="1">
                  <c:v>-11.66650511392595</c:v>
                </c:pt>
                <c:pt idx="2">
                  <c:v>-21.916765943431525</c:v>
                </c:pt>
                <c:pt idx="3">
                  <c:v>-24.876829063650739</c:v>
                </c:pt>
                <c:pt idx="4">
                  <c:v>-24.98428769312066</c:v>
                </c:pt>
                <c:pt idx="5">
                  <c:v>-25.161683025184505</c:v>
                </c:pt>
                <c:pt idx="6">
                  <c:v>-20.812787472679346</c:v>
                </c:pt>
                <c:pt idx="7">
                  <c:v>-25.333345840642284</c:v>
                </c:pt>
                <c:pt idx="8">
                  <c:v>-22.887645801348491</c:v>
                </c:pt>
                <c:pt idx="9">
                  <c:v>-12.877421076274784</c:v>
                </c:pt>
                <c:pt idx="10">
                  <c:v>-16.323080466814456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92-4CD7-8146-0588A85A4E17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market_fleet_binomial_route!$H$14:$H$24</c:f>
              <c:numCache>
                <c:formatCode>General</c:formatCode>
                <c:ptCount val="11"/>
                <c:pt idx="0">
                  <c:v>0</c:v>
                </c:pt>
                <c:pt idx="1">
                  <c:v>-23.552513500076603</c:v>
                </c:pt>
                <c:pt idx="2">
                  <c:v>-21.110878336194371</c:v>
                </c:pt>
                <c:pt idx="3">
                  <c:v>-26.212713888011642</c:v>
                </c:pt>
                <c:pt idx="4">
                  <c:v>-25.593497866982677</c:v>
                </c:pt>
                <c:pt idx="5">
                  <c:v>-22.219025909932782</c:v>
                </c:pt>
                <c:pt idx="6">
                  <c:v>-15.119147751967549</c:v>
                </c:pt>
                <c:pt idx="7">
                  <c:v>-18.579815913257633</c:v>
                </c:pt>
                <c:pt idx="8">
                  <c:v>-17.508773356096633</c:v>
                </c:pt>
                <c:pt idx="9">
                  <c:v>-19.983552888719338</c:v>
                </c:pt>
                <c:pt idx="10">
                  <c:v>-21.373010686453227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92-4CD7-8146-0588A85A4E17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market_fleet_binomial_route!$H$25:$H$35</c:f>
              <c:numCache>
                <c:formatCode>General</c:formatCode>
                <c:ptCount val="11"/>
                <c:pt idx="0">
                  <c:v>0</c:v>
                </c:pt>
                <c:pt idx="1">
                  <c:v>-18.368442391856068</c:v>
                </c:pt>
                <c:pt idx="2">
                  <c:v>-23.346872495281097</c:v>
                </c:pt>
                <c:pt idx="3">
                  <c:v>-24.172563341702798</c:v>
                </c:pt>
                <c:pt idx="4">
                  <c:v>-26.58480632953215</c:v>
                </c:pt>
                <c:pt idx="5">
                  <c:v>-27.377040124489415</c:v>
                </c:pt>
                <c:pt idx="6">
                  <c:v>-16.696423639230833</c:v>
                </c:pt>
                <c:pt idx="7">
                  <c:v>-18.859875406357254</c:v>
                </c:pt>
                <c:pt idx="8">
                  <c:v>-20.919099598828062</c:v>
                </c:pt>
                <c:pt idx="9">
                  <c:v>-20.319165679110387</c:v>
                </c:pt>
                <c:pt idx="10">
                  <c:v>-17.005562625659358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92-4CD7-8146-0588A85A4E17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market_fleet_binomial_route!$D$36:$D$46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market_fleet_binomial_route!$H$36:$H$46</c:f>
              <c:numCache>
                <c:formatCode>General</c:formatCode>
                <c:ptCount val="11"/>
                <c:pt idx="0">
                  <c:v>0</c:v>
                </c:pt>
                <c:pt idx="1">
                  <c:v>-24.628558980821076</c:v>
                </c:pt>
                <c:pt idx="2">
                  <c:v>-19.396126277960345</c:v>
                </c:pt>
                <c:pt idx="3">
                  <c:v>-26.542594161796629</c:v>
                </c:pt>
                <c:pt idx="4">
                  <c:v>-20.985284108734376</c:v>
                </c:pt>
                <c:pt idx="5">
                  <c:v>-21.120050362764069</c:v>
                </c:pt>
                <c:pt idx="6">
                  <c:v>-10.163126577093491</c:v>
                </c:pt>
                <c:pt idx="7">
                  <c:v>-18.832880464521452</c:v>
                </c:pt>
                <c:pt idx="8">
                  <c:v>-11.793975437729753</c:v>
                </c:pt>
                <c:pt idx="9">
                  <c:v>-21.019783435945374</c:v>
                </c:pt>
                <c:pt idx="10">
                  <c:v>-18.078168596440211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F92-4CD7-8146-0588A85A4E17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market_fleet_binomial_route!$H$47:$H$57</c:f>
              <c:numCache>
                <c:formatCode>General</c:formatCode>
                <c:ptCount val="11"/>
                <c:pt idx="0">
                  <c:v>0</c:v>
                </c:pt>
                <c:pt idx="1">
                  <c:v>-24.999713374169698</c:v>
                </c:pt>
                <c:pt idx="2">
                  <c:v>-25.952978771969871</c:v>
                </c:pt>
                <c:pt idx="3">
                  <c:v>-23.489143134685992</c:v>
                </c:pt>
                <c:pt idx="4">
                  <c:v>-26.273582791610504</c:v>
                </c:pt>
                <c:pt idx="5">
                  <c:v>-25.924420416514227</c:v>
                </c:pt>
                <c:pt idx="6">
                  <c:v>-21.442634706323165</c:v>
                </c:pt>
                <c:pt idx="7">
                  <c:v>-22.657928226807535</c:v>
                </c:pt>
                <c:pt idx="8">
                  <c:v>-2.8685513096715827</c:v>
                </c:pt>
                <c:pt idx="9">
                  <c:v>-9.5680913533846343</c:v>
                </c:pt>
                <c:pt idx="10">
                  <c:v>-7.5789080910823898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F92-4CD7-8146-0588A85A4E17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market_fleet_binomial_route!$H$58:$H$68</c:f>
              <c:numCache>
                <c:formatCode>General</c:formatCode>
                <c:ptCount val="11"/>
                <c:pt idx="0">
                  <c:v>0</c:v>
                </c:pt>
                <c:pt idx="1">
                  <c:v>-10.549185513617847</c:v>
                </c:pt>
                <c:pt idx="2">
                  <c:v>-20.084757863709932</c:v>
                </c:pt>
                <c:pt idx="3">
                  <c:v>-18.080044692784007</c:v>
                </c:pt>
                <c:pt idx="4">
                  <c:v>-22.359628908143193</c:v>
                </c:pt>
                <c:pt idx="5">
                  <c:v>-18.45349209277504</c:v>
                </c:pt>
                <c:pt idx="6">
                  <c:v>-17.811346005321855</c:v>
                </c:pt>
                <c:pt idx="7">
                  <c:v>-21.042713502369605</c:v>
                </c:pt>
                <c:pt idx="8">
                  <c:v>-20.564621617424343</c:v>
                </c:pt>
                <c:pt idx="9">
                  <c:v>-17.560887143424438</c:v>
                </c:pt>
                <c:pt idx="10">
                  <c:v>-8.4671354822974578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F92-4CD7-8146-0588A85A4E17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market_fleet_binomial_route!$H$69:$H$79</c:f>
              <c:numCache>
                <c:formatCode>General</c:formatCode>
                <c:ptCount val="11"/>
                <c:pt idx="0">
                  <c:v>0</c:v>
                </c:pt>
                <c:pt idx="1">
                  <c:v>-23.883019139309532</c:v>
                </c:pt>
                <c:pt idx="2">
                  <c:v>-24.413224811582594</c:v>
                </c:pt>
                <c:pt idx="3">
                  <c:v>-22.914328060460331</c:v>
                </c:pt>
                <c:pt idx="4">
                  <c:v>-26.258886703584068</c:v>
                </c:pt>
                <c:pt idx="5">
                  <c:v>-21.520284249441598</c:v>
                </c:pt>
                <c:pt idx="6">
                  <c:v>-5.3565677442755639</c:v>
                </c:pt>
                <c:pt idx="7">
                  <c:v>-21.206350794578906</c:v>
                </c:pt>
                <c:pt idx="8">
                  <c:v>-19.843575255956857</c:v>
                </c:pt>
                <c:pt idx="9">
                  <c:v>-13.021463584448828</c:v>
                </c:pt>
                <c:pt idx="10">
                  <c:v>-8.2431504243625628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F92-4CD7-8146-0588A85A4E17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market_fleet_binomial_route!$H$80:$H$90</c:f>
              <c:numCache>
                <c:formatCode>General</c:formatCode>
                <c:ptCount val="11"/>
                <c:pt idx="0">
                  <c:v>0</c:v>
                </c:pt>
                <c:pt idx="1">
                  <c:v>-8.3477949093168</c:v>
                </c:pt>
                <c:pt idx="2">
                  <c:v>-26.189262683714126</c:v>
                </c:pt>
                <c:pt idx="3">
                  <c:v>-20.326670064485594</c:v>
                </c:pt>
                <c:pt idx="4">
                  <c:v>-20.791837730173565</c:v>
                </c:pt>
                <c:pt idx="5">
                  <c:v>-26.158098638892096</c:v>
                </c:pt>
                <c:pt idx="6">
                  <c:v>-6.0891833665298094</c:v>
                </c:pt>
                <c:pt idx="7">
                  <c:v>-18.126634418655062</c:v>
                </c:pt>
                <c:pt idx="8">
                  <c:v>-18.864044509343476</c:v>
                </c:pt>
                <c:pt idx="9">
                  <c:v>-18.385118803800967</c:v>
                </c:pt>
                <c:pt idx="10">
                  <c:v>6.624808872684981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F92-4CD7-8146-0588A85A4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Electricity Savings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market_fleet_binomial_route!$D$3:$D$13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market_fleet_binomial_route!$J$3:$J$13</c:f>
              <c:numCache>
                <c:formatCode>General</c:formatCode>
                <c:ptCount val="11"/>
                <c:pt idx="0">
                  <c:v>0</c:v>
                </c:pt>
                <c:pt idx="1">
                  <c:v>0.76349688811694572</c:v>
                </c:pt>
                <c:pt idx="2">
                  <c:v>7.7247069040382117</c:v>
                </c:pt>
                <c:pt idx="3">
                  <c:v>3.0225068750904689</c:v>
                </c:pt>
                <c:pt idx="4">
                  <c:v>4.2046605876393208</c:v>
                </c:pt>
                <c:pt idx="5">
                  <c:v>4.6030539875524692</c:v>
                </c:pt>
                <c:pt idx="6">
                  <c:v>7.8792155159936321</c:v>
                </c:pt>
                <c:pt idx="7">
                  <c:v>11.247647995368366</c:v>
                </c:pt>
                <c:pt idx="8">
                  <c:v>8.8008394847300728</c:v>
                </c:pt>
                <c:pt idx="9">
                  <c:v>4.5035460992907819</c:v>
                </c:pt>
                <c:pt idx="10">
                  <c:v>0.18200897380229411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BA-4CD6-A362-4ACCBFCE6759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market_fleet_binomial_route!$J$14:$J$24</c:f>
              <c:numCache>
                <c:formatCode>General</c:formatCode>
                <c:ptCount val="11"/>
                <c:pt idx="0">
                  <c:v>0</c:v>
                </c:pt>
                <c:pt idx="1">
                  <c:v>5.022796352583585</c:v>
                </c:pt>
                <c:pt idx="2">
                  <c:v>7.1801273700969848</c:v>
                </c:pt>
                <c:pt idx="3">
                  <c:v>5.2836879432624109</c:v>
                </c:pt>
                <c:pt idx="4">
                  <c:v>6.6869300911854168</c:v>
                </c:pt>
                <c:pt idx="5">
                  <c:v>3.9850195397307902</c:v>
                </c:pt>
                <c:pt idx="6">
                  <c:v>2.555724417426549</c:v>
                </c:pt>
                <c:pt idx="7">
                  <c:v>8.8446229555652156</c:v>
                </c:pt>
                <c:pt idx="8">
                  <c:v>4.9511506730351691</c:v>
                </c:pt>
                <c:pt idx="9">
                  <c:v>7.1468374583876182</c:v>
                </c:pt>
                <c:pt idx="10">
                  <c:v>6.8530178028658222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BA-4CD6-A362-4ACCBFCE6759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market_fleet_binomial_route!$J$25:$J$35</c:f>
              <c:numCache>
                <c:formatCode>General</c:formatCode>
                <c:ptCount val="11"/>
                <c:pt idx="0">
                  <c:v>0</c:v>
                </c:pt>
                <c:pt idx="1">
                  <c:v>2.95701259227096</c:v>
                </c:pt>
                <c:pt idx="2">
                  <c:v>10.278983933999138</c:v>
                </c:pt>
                <c:pt idx="3">
                  <c:v>4.9178607613258176</c:v>
                </c:pt>
                <c:pt idx="4">
                  <c:v>6.0605731654363959</c:v>
                </c:pt>
                <c:pt idx="5">
                  <c:v>7.7399044724272725</c:v>
                </c:pt>
                <c:pt idx="6">
                  <c:v>5.6451729628021505</c:v>
                </c:pt>
                <c:pt idx="7">
                  <c:v>8.4578086553770522</c:v>
                </c:pt>
                <c:pt idx="8">
                  <c:v>10.169344333478071</c:v>
                </c:pt>
                <c:pt idx="9">
                  <c:v>9.1388044579533929</c:v>
                </c:pt>
                <c:pt idx="10">
                  <c:v>0.88761036329426113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BA-4CD6-A362-4ACCBFCE6759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market_fleet_binomial_route!$D$36:$D$46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market_fleet_binomial_route!$J$36:$J$46</c:f>
              <c:numCache>
                <c:formatCode>General</c:formatCode>
                <c:ptCount val="11"/>
                <c:pt idx="0">
                  <c:v>0</c:v>
                </c:pt>
                <c:pt idx="1">
                  <c:v>4.7691416992328914</c:v>
                </c:pt>
                <c:pt idx="2">
                  <c:v>5.1136199160515332</c:v>
                </c:pt>
                <c:pt idx="3">
                  <c:v>5.125199015776519</c:v>
                </c:pt>
                <c:pt idx="4">
                  <c:v>4.4561441597915792</c:v>
                </c:pt>
                <c:pt idx="5">
                  <c:v>3.8373860182370887</c:v>
                </c:pt>
                <c:pt idx="6">
                  <c:v>2.7909248805905382</c:v>
                </c:pt>
                <c:pt idx="7">
                  <c:v>9.5954552033579503</c:v>
                </c:pt>
                <c:pt idx="8">
                  <c:v>3.2975104935591295</c:v>
                </c:pt>
                <c:pt idx="9">
                  <c:v>9.4322622666087739</c:v>
                </c:pt>
                <c:pt idx="10">
                  <c:v>2.5694745983499865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BA-4CD6-A362-4ACCBFCE6759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market_fleet_binomial_route!$J$47:$J$57</c:f>
              <c:numCache>
                <c:formatCode>General</c:formatCode>
                <c:ptCount val="11"/>
                <c:pt idx="0">
                  <c:v>0</c:v>
                </c:pt>
                <c:pt idx="1">
                  <c:v>5.562310030395146</c:v>
                </c:pt>
                <c:pt idx="2">
                  <c:v>11.901505282964262</c:v>
                </c:pt>
                <c:pt idx="3">
                  <c:v>8.2016210739615119</c:v>
                </c:pt>
                <c:pt idx="4">
                  <c:v>11.076132580691848</c:v>
                </c:pt>
                <c:pt idx="5">
                  <c:v>8.8156752062527186</c:v>
                </c:pt>
                <c:pt idx="6">
                  <c:v>15.982052395426265</c:v>
                </c:pt>
                <c:pt idx="7">
                  <c:v>19.418512085685339</c:v>
                </c:pt>
                <c:pt idx="8">
                  <c:v>13.835214937038643</c:v>
                </c:pt>
                <c:pt idx="9">
                  <c:v>15.94297293385439</c:v>
                </c:pt>
                <c:pt idx="10">
                  <c:v>18.597481545809817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BA-4CD6-A362-4ACCBFCE6759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market_fleet_binomial_route!$J$58:$J$68</c:f>
              <c:numCache>
                <c:formatCode>General</c:formatCode>
                <c:ptCount val="11"/>
                <c:pt idx="0">
                  <c:v>0</c:v>
                </c:pt>
                <c:pt idx="1">
                  <c:v>-0.4631639889998454</c:v>
                </c:pt>
                <c:pt idx="2">
                  <c:v>7.609277753654653</c:v>
                </c:pt>
                <c:pt idx="3">
                  <c:v>5.7056013894919779</c:v>
                </c:pt>
                <c:pt idx="4">
                  <c:v>7.65016644955855</c:v>
                </c:pt>
                <c:pt idx="5">
                  <c:v>6.7560428426689842</c:v>
                </c:pt>
                <c:pt idx="6">
                  <c:v>10.865175857577073</c:v>
                </c:pt>
                <c:pt idx="7">
                  <c:v>17.823129251700678</c:v>
                </c:pt>
                <c:pt idx="8">
                  <c:v>16.239325517441021</c:v>
                </c:pt>
                <c:pt idx="9">
                  <c:v>17.455130988565635</c:v>
                </c:pt>
                <c:pt idx="10">
                  <c:v>9.9012158054711286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BA-4CD6-A362-4ACCBFCE6759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market_fleet_binomial_route!$J$69:$J$79</c:f>
              <c:numCache>
                <c:formatCode>General</c:formatCode>
                <c:ptCount val="11"/>
                <c:pt idx="0">
                  <c:v>0</c:v>
                </c:pt>
                <c:pt idx="1">
                  <c:v>6.0055724417426637</c:v>
                </c:pt>
                <c:pt idx="2">
                  <c:v>9.941380807642215</c:v>
                </c:pt>
                <c:pt idx="3">
                  <c:v>7.05601389491967</c:v>
                </c:pt>
                <c:pt idx="4">
                  <c:v>9.3721956867853606</c:v>
                </c:pt>
                <c:pt idx="5">
                  <c:v>10.285135330728044</c:v>
                </c:pt>
                <c:pt idx="6">
                  <c:v>9.7376610218555548</c:v>
                </c:pt>
                <c:pt idx="7">
                  <c:v>18.209219858156029</c:v>
                </c:pt>
                <c:pt idx="8">
                  <c:v>16.617817339701837</c:v>
                </c:pt>
                <c:pt idx="9">
                  <c:v>17.973657548125644</c:v>
                </c:pt>
                <c:pt idx="10">
                  <c:v>14.952959907367211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BA-4CD6-A362-4ACCBFCE6759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market_fleet_binomial_route!$J$80:$J$90</c:f>
              <c:numCache>
                <c:formatCode>General</c:formatCode>
                <c:ptCount val="11"/>
                <c:pt idx="0">
                  <c:v>0</c:v>
                </c:pt>
                <c:pt idx="1">
                  <c:v>-2.7388189318280522</c:v>
                </c:pt>
                <c:pt idx="2">
                  <c:v>11.583803734259664</c:v>
                </c:pt>
                <c:pt idx="3">
                  <c:v>6.4647561152120527</c:v>
                </c:pt>
                <c:pt idx="4">
                  <c:v>7.0165725864814119</c:v>
                </c:pt>
                <c:pt idx="5">
                  <c:v>12.79888551165147</c:v>
                </c:pt>
                <c:pt idx="6">
                  <c:v>7.3038789984078711</c:v>
                </c:pt>
                <c:pt idx="7">
                  <c:v>15.895932841221603</c:v>
                </c:pt>
                <c:pt idx="8">
                  <c:v>17.650890143291367</c:v>
                </c:pt>
                <c:pt idx="9">
                  <c:v>18.402807931683309</c:v>
                </c:pt>
                <c:pt idx="10">
                  <c:v>6.0450137501809209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BA-4CD6-A362-4ACCBFCE6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 Fuel Savings per Vehicle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market_fleet_binomial_route!$D$3:$D$13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market_fleet_binomial_route!$W$3:$W$13</c:f>
              <c:numCache>
                <c:formatCode>General</c:formatCode>
                <c:ptCount val="11"/>
                <c:pt idx="0">
                  <c:v>0</c:v>
                </c:pt>
                <c:pt idx="1">
                  <c:v>-23.861635261069537</c:v>
                </c:pt>
                <c:pt idx="2">
                  <c:v>-27.975990911961258</c:v>
                </c:pt>
                <c:pt idx="3">
                  <c:v>-31.18219369370836</c:v>
                </c:pt>
                <c:pt idx="4">
                  <c:v>-29.535149422069747</c:v>
                </c:pt>
                <c:pt idx="5">
                  <c:v>-27.726330248651603</c:v>
                </c:pt>
                <c:pt idx="6">
                  <c:v>-24.763603576624995</c:v>
                </c:pt>
                <c:pt idx="7">
                  <c:v>-27.342236920482922</c:v>
                </c:pt>
                <c:pt idx="8">
                  <c:v>-24.445587321014145</c:v>
                </c:pt>
                <c:pt idx="9">
                  <c:v>-17.279317225283755</c:v>
                </c:pt>
                <c:pt idx="10">
                  <c:v>-18.600533173619958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41-4CEF-BE36-E15547C8636A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market_fleet_binomial_route!$W$14:$W$24</c:f>
              <c:numCache>
                <c:formatCode>General</c:formatCode>
                <c:ptCount val="11"/>
                <c:pt idx="0">
                  <c:v>0</c:v>
                </c:pt>
                <c:pt idx="1">
                  <c:v>-30.00908152869145</c:v>
                </c:pt>
                <c:pt idx="2">
                  <c:v>-26.283050742634689</c:v>
                </c:pt>
                <c:pt idx="3">
                  <c:v>-31.110257570381854</c:v>
                </c:pt>
                <c:pt idx="4">
                  <c:v>-28.523486656011876</c:v>
                </c:pt>
                <c:pt idx="5">
                  <c:v>-26.453288717746741</c:v>
                </c:pt>
                <c:pt idx="6">
                  <c:v>-20.708489439060994</c:v>
                </c:pt>
                <c:pt idx="7">
                  <c:v>-20.737459190083886</c:v>
                </c:pt>
                <c:pt idx="8">
                  <c:v>-20.161644700651337</c:v>
                </c:pt>
                <c:pt idx="9">
                  <c:v>-23.001331306535771</c:v>
                </c:pt>
                <c:pt idx="10">
                  <c:v>-23.603186021606884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41-4CEF-BE36-E15547C8636A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market_fleet_binomial_route!$W$25:$W$35</c:f>
              <c:numCache>
                <c:formatCode>General</c:formatCode>
                <c:ptCount val="11"/>
                <c:pt idx="0">
                  <c:v>0</c:v>
                </c:pt>
                <c:pt idx="1">
                  <c:v>-22.413798715565882</c:v>
                </c:pt>
                <c:pt idx="2">
                  <c:v>-26.585442862862411</c:v>
                </c:pt>
                <c:pt idx="3">
                  <c:v>-29.084328015702258</c:v>
                </c:pt>
                <c:pt idx="4">
                  <c:v>-29.114599778007083</c:v>
                </c:pt>
                <c:pt idx="5">
                  <c:v>-30.138631651243259</c:v>
                </c:pt>
                <c:pt idx="6">
                  <c:v>-20.653153959579061</c:v>
                </c:pt>
                <c:pt idx="7">
                  <c:v>-24.131151596428584</c:v>
                </c:pt>
                <c:pt idx="8">
                  <c:v>-23.572263253661095</c:v>
                </c:pt>
                <c:pt idx="9">
                  <c:v>-22.769573298352633</c:v>
                </c:pt>
                <c:pt idx="10">
                  <c:v>-20.054879775533262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41-4CEF-BE36-E15547C8636A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market_fleet_binomial_route!$D$36:$D$46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market_fleet_binomial_route!$W$36:$W$46</c:f>
              <c:numCache>
                <c:formatCode>General</c:formatCode>
                <c:ptCount val="11"/>
                <c:pt idx="0">
                  <c:v>0</c:v>
                </c:pt>
                <c:pt idx="1">
                  <c:v>-29.372072509008291</c:v>
                </c:pt>
                <c:pt idx="2">
                  <c:v>-24.483020145369562</c:v>
                </c:pt>
                <c:pt idx="3">
                  <c:v>-32.216641657199965</c:v>
                </c:pt>
                <c:pt idx="4">
                  <c:v>-25.309146303752726</c:v>
                </c:pt>
                <c:pt idx="5">
                  <c:v>-25.604051859109362</c:v>
                </c:pt>
                <c:pt idx="6">
                  <c:v>-17.800772743695838</c:v>
                </c:pt>
                <c:pt idx="7">
                  <c:v>-21.900155264845374</c:v>
                </c:pt>
                <c:pt idx="8">
                  <c:v>-17.727209106266915</c:v>
                </c:pt>
                <c:pt idx="9">
                  <c:v>-23.47265939059362</c:v>
                </c:pt>
                <c:pt idx="10">
                  <c:v>-20.084500532197115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41-4CEF-BE36-E15547C8636A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market_fleet_binomial_route!$W$47:$W$57</c:f>
              <c:numCache>
                <c:formatCode>General</c:formatCode>
                <c:ptCount val="11"/>
                <c:pt idx="0">
                  <c:v>0</c:v>
                </c:pt>
                <c:pt idx="1">
                  <c:v>-27.199666685111833</c:v>
                </c:pt>
                <c:pt idx="2">
                  <c:v>-28.077547791951623</c:v>
                </c:pt>
                <c:pt idx="3">
                  <c:v>-26.148618077775648</c:v>
                </c:pt>
                <c:pt idx="4">
                  <c:v>-26.172705286491311</c:v>
                </c:pt>
                <c:pt idx="5">
                  <c:v>-28.154040954764874</c:v>
                </c:pt>
                <c:pt idx="6">
                  <c:v>-20.900861605965819</c:v>
                </c:pt>
                <c:pt idx="7">
                  <c:v>-21.578883981029701</c:v>
                </c:pt>
                <c:pt idx="8">
                  <c:v>-5.8772789266219041</c:v>
                </c:pt>
                <c:pt idx="9">
                  <c:v>-11.598316499412466</c:v>
                </c:pt>
                <c:pt idx="10">
                  <c:v>-9.4070315119280625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41-4CEF-BE36-E15547C8636A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market_fleet_binomial_route!$W$58:$W$68</c:f>
              <c:numCache>
                <c:formatCode>General</c:formatCode>
                <c:ptCount val="11"/>
                <c:pt idx="0">
                  <c:v>0</c:v>
                </c:pt>
                <c:pt idx="1">
                  <c:v>-13.180911212595667</c:v>
                </c:pt>
                <c:pt idx="2">
                  <c:v>-23.714182483391227</c:v>
                </c:pt>
                <c:pt idx="3">
                  <c:v>-21.446404333093554</c:v>
                </c:pt>
                <c:pt idx="4">
                  <c:v>-24.003879993620146</c:v>
                </c:pt>
                <c:pt idx="5">
                  <c:v>-21.089978744665828</c:v>
                </c:pt>
                <c:pt idx="6">
                  <c:v>-19.557511465836857</c:v>
                </c:pt>
                <c:pt idx="7">
                  <c:v>-21.887135152026101</c:v>
                </c:pt>
                <c:pt idx="8">
                  <c:v>-19.732631983256137</c:v>
                </c:pt>
                <c:pt idx="9">
                  <c:v>-18.087866231360906</c:v>
                </c:pt>
                <c:pt idx="10">
                  <c:v>-12.531858588554682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341-4CEF-BE36-E15547C8636A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market_fleet_binomial_route!$W$69:$W$79</c:f>
              <c:numCache>
                <c:formatCode>General</c:formatCode>
                <c:ptCount val="11"/>
                <c:pt idx="0">
                  <c:v>0</c:v>
                </c:pt>
                <c:pt idx="1">
                  <c:v>-26.403812289033489</c:v>
                </c:pt>
                <c:pt idx="2">
                  <c:v>-25.356018709902127</c:v>
                </c:pt>
                <c:pt idx="3">
                  <c:v>-25.199126350429829</c:v>
                </c:pt>
                <c:pt idx="4">
                  <c:v>-26.675281641315429</c:v>
                </c:pt>
                <c:pt idx="5">
                  <c:v>-24.51003687946956</c:v>
                </c:pt>
                <c:pt idx="6">
                  <c:v>-8.0275505587255971</c:v>
                </c:pt>
                <c:pt idx="7">
                  <c:v>-21.512806908471866</c:v>
                </c:pt>
                <c:pt idx="8">
                  <c:v>-19.594944290192284</c:v>
                </c:pt>
                <c:pt idx="9">
                  <c:v>-13.195884342337832</c:v>
                </c:pt>
                <c:pt idx="10">
                  <c:v>-9.9424836516208543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341-4CEF-BE36-E15547C8636A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market_fleet_binomial_route!$W$80:$W$90</c:f>
              <c:numCache>
                <c:formatCode>General</c:formatCode>
                <c:ptCount val="11"/>
                <c:pt idx="0">
                  <c:v>0</c:v>
                </c:pt>
                <c:pt idx="1">
                  <c:v>-11.2679311366233</c:v>
                </c:pt>
                <c:pt idx="2">
                  <c:v>-26.431480028774455</c:v>
                </c:pt>
                <c:pt idx="3">
                  <c:v>-24.015598095157497</c:v>
                </c:pt>
                <c:pt idx="4">
                  <c:v>-23.640293343141824</c:v>
                </c:pt>
                <c:pt idx="5">
                  <c:v>-25.748249608582856</c:v>
                </c:pt>
                <c:pt idx="6">
                  <c:v>-9.8370207377846928</c:v>
                </c:pt>
                <c:pt idx="7">
                  <c:v>-19.928584681186269</c:v>
                </c:pt>
                <c:pt idx="8">
                  <c:v>-18.558868812598263</c:v>
                </c:pt>
                <c:pt idx="9">
                  <c:v>-18.461543469274165</c:v>
                </c:pt>
                <c:pt idx="10">
                  <c:v>8.1704462969171576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341-4CEF-BE36-E15547C86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BEV</a:t>
            </a:r>
            <a:r>
              <a:rPr lang="en-US" baseline="0"/>
              <a:t> Electricity</a:t>
            </a:r>
            <a:r>
              <a:rPr lang="en-US"/>
              <a:t> Savings per Vehicle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market_fleet_binomial_route!$D$3:$D$13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market_fleet_binomial_route!$AH$3:$AH$13</c:f>
              <c:numCache>
                <c:formatCode>General</c:formatCode>
                <c:ptCount val="11"/>
                <c:pt idx="0">
                  <c:v>0</c:v>
                </c:pt>
                <c:pt idx="1">
                  <c:v>5.9015805476079866</c:v>
                </c:pt>
                <c:pt idx="2">
                  <c:v>4.7367520113466757</c:v>
                </c:pt>
                <c:pt idx="3">
                  <c:v>-1.8805174479739926</c:v>
                </c:pt>
                <c:pt idx="4">
                  <c:v>-9.0903903683597083</c:v>
                </c:pt>
                <c:pt idx="5">
                  <c:v>2.3532960001304177</c:v>
                </c:pt>
                <c:pt idx="6">
                  <c:v>5.61791341631411</c:v>
                </c:pt>
                <c:pt idx="7">
                  <c:v>4.8639131391680639</c:v>
                </c:pt>
                <c:pt idx="8">
                  <c:v>2.1014191507918967</c:v>
                </c:pt>
                <c:pt idx="9">
                  <c:v>-2.4657846901262737</c:v>
                </c:pt>
                <c:pt idx="10">
                  <c:v>-3.6330586326918213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25-4A10-9768-5AD8FCC8CD0B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market_fleet_binomial_route!$AH$14:$AH$24</c:f>
              <c:numCache>
                <c:formatCode>General</c:formatCode>
                <c:ptCount val="11"/>
                <c:pt idx="0">
                  <c:v>0</c:v>
                </c:pt>
                <c:pt idx="1">
                  <c:v>8.6901588698962229</c:v>
                </c:pt>
                <c:pt idx="2">
                  <c:v>4.2248469583221286</c:v>
                </c:pt>
                <c:pt idx="3">
                  <c:v>5.7059480432685708E-3</c:v>
                </c:pt>
                <c:pt idx="4">
                  <c:v>-5.7271415645709522</c:v>
                </c:pt>
                <c:pt idx="5">
                  <c:v>-0.28040658955486347</c:v>
                </c:pt>
                <c:pt idx="6">
                  <c:v>-1.8576936558009183</c:v>
                </c:pt>
                <c:pt idx="7">
                  <c:v>3.7854889589905389</c:v>
                </c:pt>
                <c:pt idx="8">
                  <c:v>-3.6477310705173718</c:v>
                </c:pt>
                <c:pt idx="9">
                  <c:v>2.0606623790542771</c:v>
                </c:pt>
                <c:pt idx="10">
                  <c:v>2.5627858068618026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25-4A10-9768-5AD8FCC8CD0B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market_fleet_binomial_route!$AH$25:$AH$35</c:f>
              <c:numCache>
                <c:formatCode>General</c:formatCode>
                <c:ptCount val="11"/>
                <c:pt idx="0">
                  <c:v>0</c:v>
                </c:pt>
                <c:pt idx="1">
                  <c:v>6.1510119906422336</c:v>
                </c:pt>
                <c:pt idx="2">
                  <c:v>6.0686833117322365</c:v>
                </c:pt>
                <c:pt idx="3">
                  <c:v>-0.57956129410901214</c:v>
                </c:pt>
                <c:pt idx="4">
                  <c:v>-5.1068234987243208</c:v>
                </c:pt>
                <c:pt idx="5">
                  <c:v>2.40791007425883</c:v>
                </c:pt>
                <c:pt idx="6">
                  <c:v>-0.91539709322704566</c:v>
                </c:pt>
                <c:pt idx="7">
                  <c:v>4.5101443604854845</c:v>
                </c:pt>
                <c:pt idx="8">
                  <c:v>2.8048810309833021</c:v>
                </c:pt>
                <c:pt idx="9">
                  <c:v>3.677891081603212</c:v>
                </c:pt>
                <c:pt idx="10">
                  <c:v>-0.50293856324228337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25-4A10-9768-5AD8FCC8CD0B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market_fleet_binomial_route!$D$36:$D$46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market_fleet_binomial_route!$AH$36:$AH$46</c:f>
              <c:numCache>
                <c:formatCode>General</c:formatCode>
                <c:ptCount val="11"/>
                <c:pt idx="0">
                  <c:v>0</c:v>
                </c:pt>
                <c:pt idx="1">
                  <c:v>10.360371375704073</c:v>
                </c:pt>
                <c:pt idx="2">
                  <c:v>5.1231262074193502</c:v>
                </c:pt>
                <c:pt idx="3">
                  <c:v>0.45240016628762408</c:v>
                </c:pt>
                <c:pt idx="4">
                  <c:v>-7.4788676138540415</c:v>
                </c:pt>
                <c:pt idx="5">
                  <c:v>-0.15487573260297302</c:v>
                </c:pt>
                <c:pt idx="6">
                  <c:v>-6.0719438534712493</c:v>
                </c:pt>
                <c:pt idx="7">
                  <c:v>3.5417634639995423</c:v>
                </c:pt>
                <c:pt idx="8">
                  <c:v>-3.6346889035613374</c:v>
                </c:pt>
                <c:pt idx="9">
                  <c:v>3.8295062724671722</c:v>
                </c:pt>
                <c:pt idx="10">
                  <c:v>0.6561840249757408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25-4A10-9768-5AD8FCC8CD0B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market_fleet_binomial_route!$AH$47:$AH$57</c:f>
              <c:numCache>
                <c:formatCode>General</c:formatCode>
                <c:ptCount val="11"/>
                <c:pt idx="0">
                  <c:v>0</c:v>
                </c:pt>
                <c:pt idx="1">
                  <c:v>30.394770091050617</c:v>
                </c:pt>
                <c:pt idx="2">
                  <c:v>17.845760073036121</c:v>
                </c:pt>
                <c:pt idx="3">
                  <c:v>21.208193741390119</c:v>
                </c:pt>
                <c:pt idx="4">
                  <c:v>11.683336186307351</c:v>
                </c:pt>
                <c:pt idx="5">
                  <c:v>22.659134815249544</c:v>
                </c:pt>
                <c:pt idx="6">
                  <c:v>23.480791333480056</c:v>
                </c:pt>
                <c:pt idx="7">
                  <c:v>27.35431491942386</c:v>
                </c:pt>
                <c:pt idx="8">
                  <c:v>23.065072261756281</c:v>
                </c:pt>
                <c:pt idx="9">
                  <c:v>19.705899135141294</c:v>
                </c:pt>
                <c:pt idx="10">
                  <c:v>24.246203506712639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25-4A10-9768-5AD8FCC8CD0B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market_fleet_binomial_route!$AH$58:$AH$68</c:f>
              <c:numCache>
                <c:formatCode>General</c:formatCode>
                <c:ptCount val="11"/>
                <c:pt idx="0">
                  <c:v>0</c:v>
                </c:pt>
                <c:pt idx="1">
                  <c:v>18.635626309311295</c:v>
                </c:pt>
                <c:pt idx="2">
                  <c:v>17.333039884576817</c:v>
                </c:pt>
                <c:pt idx="3">
                  <c:v>17.600404307175626</c:v>
                </c:pt>
                <c:pt idx="4">
                  <c:v>6.5463526764971895</c:v>
                </c:pt>
                <c:pt idx="5">
                  <c:v>17.504218325874838</c:v>
                </c:pt>
                <c:pt idx="6">
                  <c:v>16.683376943079082</c:v>
                </c:pt>
                <c:pt idx="7">
                  <c:v>23.954385021071239</c:v>
                </c:pt>
                <c:pt idx="8">
                  <c:v>21.885571287669435</c:v>
                </c:pt>
                <c:pt idx="9">
                  <c:v>20.208837698383579</c:v>
                </c:pt>
                <c:pt idx="10">
                  <c:v>16.654847202862761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25-4A10-9768-5AD8FCC8CD0B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market_fleet_binomial_route!$AH$69:$AH$79</c:f>
              <c:numCache>
                <c:formatCode>General</c:formatCode>
                <c:ptCount val="11"/>
                <c:pt idx="0">
                  <c:v>0</c:v>
                </c:pt>
                <c:pt idx="1">
                  <c:v>23.983729896722338</c:v>
                </c:pt>
                <c:pt idx="2">
                  <c:v>17.738162195648798</c:v>
                </c:pt>
                <c:pt idx="3">
                  <c:v>19.525754204060995</c:v>
                </c:pt>
                <c:pt idx="4">
                  <c:v>6.1640541575982866</c:v>
                </c:pt>
                <c:pt idx="5">
                  <c:v>18.638886851050291</c:v>
                </c:pt>
                <c:pt idx="6">
                  <c:v>12.396579691715777</c:v>
                </c:pt>
                <c:pt idx="7">
                  <c:v>25.337669853846219</c:v>
                </c:pt>
                <c:pt idx="8">
                  <c:v>20.878063890315374</c:v>
                </c:pt>
                <c:pt idx="9">
                  <c:v>21.705426356589133</c:v>
                </c:pt>
                <c:pt idx="10">
                  <c:v>19.458913098411305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425-4A10-9768-5AD8FCC8CD0B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market_fleet_binomial_route!$AH$80:$AH$90</c:f>
              <c:numCache>
                <c:formatCode>General</c:formatCode>
                <c:ptCount val="11"/>
                <c:pt idx="0">
                  <c:v>0</c:v>
                </c:pt>
                <c:pt idx="1">
                  <c:v>16.601048264169087</c:v>
                </c:pt>
                <c:pt idx="2">
                  <c:v>17.53274806609118</c:v>
                </c:pt>
                <c:pt idx="3">
                  <c:v>18.321799166931577</c:v>
                </c:pt>
                <c:pt idx="4">
                  <c:v>4.6136665606990581</c:v>
                </c:pt>
                <c:pt idx="5">
                  <c:v>21.154394802696466</c:v>
                </c:pt>
                <c:pt idx="6">
                  <c:v>19.270616812983477</c:v>
                </c:pt>
                <c:pt idx="7">
                  <c:v>21.186185084651804</c:v>
                </c:pt>
                <c:pt idx="8">
                  <c:v>22.06082540614123</c:v>
                </c:pt>
                <c:pt idx="9">
                  <c:v>23.57453190847659</c:v>
                </c:pt>
                <c:pt idx="10">
                  <c:v>13.67226664710341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425-4A10-9768-5AD8FCC8C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BEV</a:t>
                </a:r>
                <a:r>
                  <a:rPr lang="en-US" baseline="0"/>
                  <a:t> Electricity </a:t>
                </a:r>
                <a:r>
                  <a:rPr lang="en-US"/>
                  <a:t>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 Fuel Savings per Vehicle Predict</a:t>
            </a:r>
            <a:r>
              <a:rPr lang="en-US" baseline="0"/>
              <a:t> </a:t>
            </a:r>
            <a:r>
              <a:rPr lang="en-US" baseline="0">
                <a:solidFill>
                  <a:srgbClr val="FF0000"/>
                </a:solidFill>
              </a:rPr>
              <a:t>2min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market_fleet_binomial_route!$W$14:$W$24</c:f>
              <c:numCache>
                <c:formatCode>General</c:formatCode>
                <c:ptCount val="11"/>
                <c:pt idx="0">
                  <c:v>0</c:v>
                </c:pt>
                <c:pt idx="1">
                  <c:v>-30.00908152869145</c:v>
                </c:pt>
                <c:pt idx="2">
                  <c:v>-26.283050742634689</c:v>
                </c:pt>
                <c:pt idx="3">
                  <c:v>-31.110257570381854</c:v>
                </c:pt>
                <c:pt idx="4">
                  <c:v>-28.523486656011876</c:v>
                </c:pt>
                <c:pt idx="5">
                  <c:v>-26.453288717746741</c:v>
                </c:pt>
                <c:pt idx="6">
                  <c:v>-20.708489439060994</c:v>
                </c:pt>
                <c:pt idx="7">
                  <c:v>-20.737459190083886</c:v>
                </c:pt>
                <c:pt idx="8">
                  <c:v>-20.161644700651337</c:v>
                </c:pt>
                <c:pt idx="9">
                  <c:v>-23.001331306535771</c:v>
                </c:pt>
                <c:pt idx="10">
                  <c:v>-23.603186021606884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6A-407E-A8F1-8763B0A32888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market_fleet_binomial_route!$W$58:$W$68</c:f>
              <c:numCache>
                <c:formatCode>General</c:formatCode>
                <c:ptCount val="11"/>
                <c:pt idx="0">
                  <c:v>0</c:v>
                </c:pt>
                <c:pt idx="1">
                  <c:v>-13.180911212595667</c:v>
                </c:pt>
                <c:pt idx="2">
                  <c:v>-23.714182483391227</c:v>
                </c:pt>
                <c:pt idx="3">
                  <c:v>-21.446404333093554</c:v>
                </c:pt>
                <c:pt idx="4">
                  <c:v>-24.003879993620146</c:v>
                </c:pt>
                <c:pt idx="5">
                  <c:v>-21.089978744665828</c:v>
                </c:pt>
                <c:pt idx="6">
                  <c:v>-19.557511465836857</c:v>
                </c:pt>
                <c:pt idx="7">
                  <c:v>-21.887135152026101</c:v>
                </c:pt>
                <c:pt idx="8">
                  <c:v>-19.732631983256137</c:v>
                </c:pt>
                <c:pt idx="9">
                  <c:v>-18.087866231360906</c:v>
                </c:pt>
                <c:pt idx="10">
                  <c:v>-12.531858588554682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96A-407E-A8F1-8763B0A32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market_fleet_binomial_route!$W$3:$W$13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-23.861635261069537</c:v>
                      </c:pt>
                      <c:pt idx="2">
                        <c:v>-27.975990911961258</c:v>
                      </c:pt>
                      <c:pt idx="3">
                        <c:v>-31.18219369370836</c:v>
                      </c:pt>
                      <c:pt idx="4">
                        <c:v>-29.535149422069747</c:v>
                      </c:pt>
                      <c:pt idx="5">
                        <c:v>-27.726330248651603</c:v>
                      </c:pt>
                      <c:pt idx="6">
                        <c:v>-24.763603576624995</c:v>
                      </c:pt>
                      <c:pt idx="7">
                        <c:v>-27.342236920482922</c:v>
                      </c:pt>
                      <c:pt idx="8">
                        <c:v>-24.445587321014145</c:v>
                      </c:pt>
                      <c:pt idx="9">
                        <c:v>-17.279317225283755</c:v>
                      </c:pt>
                      <c:pt idx="10">
                        <c:v>-18.600533173619958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B96A-407E-A8F1-8763B0A3288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market_fleet_binomial_route!$W$25:$W$35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-22.413798715565882</c:v>
                      </c:pt>
                      <c:pt idx="2">
                        <c:v>-26.585442862862411</c:v>
                      </c:pt>
                      <c:pt idx="3">
                        <c:v>-29.084328015702258</c:v>
                      </c:pt>
                      <c:pt idx="4">
                        <c:v>-29.114599778007083</c:v>
                      </c:pt>
                      <c:pt idx="5">
                        <c:v>-30.138631651243259</c:v>
                      </c:pt>
                      <c:pt idx="6">
                        <c:v>-20.653153959579061</c:v>
                      </c:pt>
                      <c:pt idx="7">
                        <c:v>-24.131151596428584</c:v>
                      </c:pt>
                      <c:pt idx="8">
                        <c:v>-23.572263253661095</c:v>
                      </c:pt>
                      <c:pt idx="9">
                        <c:v>-22.769573298352633</c:v>
                      </c:pt>
                      <c:pt idx="10">
                        <c:v>-20.054879775533262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96A-407E-A8F1-8763B0A3288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market_fleet_binomial_route!$W$36:$W$46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-29.372072509008291</c:v>
                      </c:pt>
                      <c:pt idx="2">
                        <c:v>-24.483020145369562</c:v>
                      </c:pt>
                      <c:pt idx="3">
                        <c:v>-32.216641657199965</c:v>
                      </c:pt>
                      <c:pt idx="4">
                        <c:v>-25.309146303752726</c:v>
                      </c:pt>
                      <c:pt idx="5">
                        <c:v>-25.604051859109362</c:v>
                      </c:pt>
                      <c:pt idx="6">
                        <c:v>-17.800772743695838</c:v>
                      </c:pt>
                      <c:pt idx="7">
                        <c:v>-21.900155264845374</c:v>
                      </c:pt>
                      <c:pt idx="8">
                        <c:v>-17.727209106266915</c:v>
                      </c:pt>
                      <c:pt idx="9">
                        <c:v>-23.47265939059362</c:v>
                      </c:pt>
                      <c:pt idx="10">
                        <c:v>-20.084500532197115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96A-407E-A8F1-8763B0A3288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market_fleet_binomial_route!$W$47:$W$57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-27.199666685111833</c:v>
                      </c:pt>
                      <c:pt idx="2">
                        <c:v>-28.077547791951623</c:v>
                      </c:pt>
                      <c:pt idx="3">
                        <c:v>-26.148618077775648</c:v>
                      </c:pt>
                      <c:pt idx="4">
                        <c:v>-26.172705286491311</c:v>
                      </c:pt>
                      <c:pt idx="5">
                        <c:v>-28.154040954764874</c:v>
                      </c:pt>
                      <c:pt idx="6">
                        <c:v>-20.900861605965819</c:v>
                      </c:pt>
                      <c:pt idx="7">
                        <c:v>-21.578883981029701</c:v>
                      </c:pt>
                      <c:pt idx="8">
                        <c:v>-5.8772789266219041</c:v>
                      </c:pt>
                      <c:pt idx="9">
                        <c:v>-11.598316499412466</c:v>
                      </c:pt>
                      <c:pt idx="10">
                        <c:v>-9.4070315119280625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96A-407E-A8F1-8763B0A3288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market_fleet_binomial_route!$W$69:$W$79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-26.403812289033489</c:v>
                      </c:pt>
                      <c:pt idx="2">
                        <c:v>-25.356018709902127</c:v>
                      </c:pt>
                      <c:pt idx="3">
                        <c:v>-25.199126350429829</c:v>
                      </c:pt>
                      <c:pt idx="4">
                        <c:v>-26.675281641315429</c:v>
                      </c:pt>
                      <c:pt idx="5">
                        <c:v>-24.51003687946956</c:v>
                      </c:pt>
                      <c:pt idx="6">
                        <c:v>-8.0275505587255971</c:v>
                      </c:pt>
                      <c:pt idx="7">
                        <c:v>-21.512806908471866</c:v>
                      </c:pt>
                      <c:pt idx="8">
                        <c:v>-19.594944290192284</c:v>
                      </c:pt>
                      <c:pt idx="9">
                        <c:v>-13.195884342337832</c:v>
                      </c:pt>
                      <c:pt idx="10">
                        <c:v>-9.9424836516208543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96A-407E-A8F1-8763B0A3288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market_fleet_binomial_route!$W$80:$W$90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-11.2679311366233</c:v>
                      </c:pt>
                      <c:pt idx="2">
                        <c:v>-26.431480028774455</c:v>
                      </c:pt>
                      <c:pt idx="3">
                        <c:v>-24.015598095157497</c:v>
                      </c:pt>
                      <c:pt idx="4">
                        <c:v>-23.640293343141824</c:v>
                      </c:pt>
                      <c:pt idx="5">
                        <c:v>-25.748249608582856</c:v>
                      </c:pt>
                      <c:pt idx="6">
                        <c:v>-9.8370207377846928</c:v>
                      </c:pt>
                      <c:pt idx="7">
                        <c:v>-19.928584681186269</c:v>
                      </c:pt>
                      <c:pt idx="8">
                        <c:v>-18.558868812598263</c:v>
                      </c:pt>
                      <c:pt idx="9">
                        <c:v>-18.461543469274165</c:v>
                      </c:pt>
                      <c:pt idx="10">
                        <c:v>8.1704462969171576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96A-407E-A8F1-8763B0A32888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 Fuel Savings per Vehicle Predict </a:t>
            </a:r>
            <a:r>
              <a:rPr lang="en-US">
                <a:solidFill>
                  <a:srgbClr val="FF0000"/>
                </a:solidFill>
              </a:rPr>
              <a:t>5min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market_fleet_binomial_route!$W$25:$W$35</c:f>
              <c:numCache>
                <c:formatCode>General</c:formatCode>
                <c:ptCount val="11"/>
                <c:pt idx="0">
                  <c:v>0</c:v>
                </c:pt>
                <c:pt idx="1">
                  <c:v>-22.413798715565882</c:v>
                </c:pt>
                <c:pt idx="2">
                  <c:v>-26.585442862862411</c:v>
                </c:pt>
                <c:pt idx="3">
                  <c:v>-29.084328015702258</c:v>
                </c:pt>
                <c:pt idx="4">
                  <c:v>-29.114599778007083</c:v>
                </c:pt>
                <c:pt idx="5">
                  <c:v>-30.138631651243259</c:v>
                </c:pt>
                <c:pt idx="6">
                  <c:v>-20.653153959579061</c:v>
                </c:pt>
                <c:pt idx="7">
                  <c:v>-24.131151596428584</c:v>
                </c:pt>
                <c:pt idx="8">
                  <c:v>-23.572263253661095</c:v>
                </c:pt>
                <c:pt idx="9">
                  <c:v>-22.769573298352633</c:v>
                </c:pt>
                <c:pt idx="10">
                  <c:v>-20.054879775533262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B4-4A2B-A3C9-8900120FCC95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market_fleet_binomial_route!$W$69:$W$79</c:f>
              <c:numCache>
                <c:formatCode>General</c:formatCode>
                <c:ptCount val="11"/>
                <c:pt idx="0">
                  <c:v>0</c:v>
                </c:pt>
                <c:pt idx="1">
                  <c:v>-26.403812289033489</c:v>
                </c:pt>
                <c:pt idx="2">
                  <c:v>-25.356018709902127</c:v>
                </c:pt>
                <c:pt idx="3">
                  <c:v>-25.199126350429829</c:v>
                </c:pt>
                <c:pt idx="4">
                  <c:v>-26.675281641315429</c:v>
                </c:pt>
                <c:pt idx="5">
                  <c:v>-24.51003687946956</c:v>
                </c:pt>
                <c:pt idx="6">
                  <c:v>-8.0275505587255971</c:v>
                </c:pt>
                <c:pt idx="7">
                  <c:v>-21.512806908471866</c:v>
                </c:pt>
                <c:pt idx="8">
                  <c:v>-19.594944290192284</c:v>
                </c:pt>
                <c:pt idx="9">
                  <c:v>-13.195884342337832</c:v>
                </c:pt>
                <c:pt idx="10">
                  <c:v>-9.9424836516208543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FB4-4A2B-A3C9-8900120FC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market_fleet_binomial_route!$W$3:$W$13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-23.861635261069537</c:v>
                      </c:pt>
                      <c:pt idx="2">
                        <c:v>-27.975990911961258</c:v>
                      </c:pt>
                      <c:pt idx="3">
                        <c:v>-31.18219369370836</c:v>
                      </c:pt>
                      <c:pt idx="4">
                        <c:v>-29.535149422069747</c:v>
                      </c:pt>
                      <c:pt idx="5">
                        <c:v>-27.726330248651603</c:v>
                      </c:pt>
                      <c:pt idx="6">
                        <c:v>-24.763603576624995</c:v>
                      </c:pt>
                      <c:pt idx="7">
                        <c:v>-27.342236920482922</c:v>
                      </c:pt>
                      <c:pt idx="8">
                        <c:v>-24.445587321014145</c:v>
                      </c:pt>
                      <c:pt idx="9">
                        <c:v>-17.279317225283755</c:v>
                      </c:pt>
                      <c:pt idx="10">
                        <c:v>-18.600533173619958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FB4-4A2B-A3C9-8900120FCC9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market_fleet_binomial_route!$W$14:$W$24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-30.00908152869145</c:v>
                      </c:pt>
                      <c:pt idx="2">
                        <c:v>-26.283050742634689</c:v>
                      </c:pt>
                      <c:pt idx="3">
                        <c:v>-31.110257570381854</c:v>
                      </c:pt>
                      <c:pt idx="4">
                        <c:v>-28.523486656011876</c:v>
                      </c:pt>
                      <c:pt idx="5">
                        <c:v>-26.453288717746741</c:v>
                      </c:pt>
                      <c:pt idx="6">
                        <c:v>-20.708489439060994</c:v>
                      </c:pt>
                      <c:pt idx="7">
                        <c:v>-20.737459190083886</c:v>
                      </c:pt>
                      <c:pt idx="8">
                        <c:v>-20.161644700651337</c:v>
                      </c:pt>
                      <c:pt idx="9">
                        <c:v>-23.001331306535771</c:v>
                      </c:pt>
                      <c:pt idx="10">
                        <c:v>-23.603186021606884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FB4-4A2B-A3C9-8900120FCC9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market_fleet_binomial_route!$W$36:$W$46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-29.372072509008291</c:v>
                      </c:pt>
                      <c:pt idx="2">
                        <c:v>-24.483020145369562</c:v>
                      </c:pt>
                      <c:pt idx="3">
                        <c:v>-32.216641657199965</c:v>
                      </c:pt>
                      <c:pt idx="4">
                        <c:v>-25.309146303752726</c:v>
                      </c:pt>
                      <c:pt idx="5">
                        <c:v>-25.604051859109362</c:v>
                      </c:pt>
                      <c:pt idx="6">
                        <c:v>-17.800772743695838</c:v>
                      </c:pt>
                      <c:pt idx="7">
                        <c:v>-21.900155264845374</c:v>
                      </c:pt>
                      <c:pt idx="8">
                        <c:v>-17.727209106266915</c:v>
                      </c:pt>
                      <c:pt idx="9">
                        <c:v>-23.47265939059362</c:v>
                      </c:pt>
                      <c:pt idx="10">
                        <c:v>-20.084500532197115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FB4-4A2B-A3C9-8900120FCC9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market_fleet_binomial_route!$W$47:$W$57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-27.199666685111833</c:v>
                      </c:pt>
                      <c:pt idx="2">
                        <c:v>-28.077547791951623</c:v>
                      </c:pt>
                      <c:pt idx="3">
                        <c:v>-26.148618077775648</c:v>
                      </c:pt>
                      <c:pt idx="4">
                        <c:v>-26.172705286491311</c:v>
                      </c:pt>
                      <c:pt idx="5">
                        <c:v>-28.154040954764874</c:v>
                      </c:pt>
                      <c:pt idx="6">
                        <c:v>-20.900861605965819</c:v>
                      </c:pt>
                      <c:pt idx="7">
                        <c:v>-21.578883981029701</c:v>
                      </c:pt>
                      <c:pt idx="8">
                        <c:v>-5.8772789266219041</c:v>
                      </c:pt>
                      <c:pt idx="9">
                        <c:v>-11.598316499412466</c:v>
                      </c:pt>
                      <c:pt idx="10">
                        <c:v>-9.4070315119280625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FB4-4A2B-A3C9-8900120FCC9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market_fleet_binomial_route!$W$58:$W$68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-13.180911212595667</c:v>
                      </c:pt>
                      <c:pt idx="2">
                        <c:v>-23.714182483391227</c:v>
                      </c:pt>
                      <c:pt idx="3">
                        <c:v>-21.446404333093554</c:v>
                      </c:pt>
                      <c:pt idx="4">
                        <c:v>-24.003879993620146</c:v>
                      </c:pt>
                      <c:pt idx="5">
                        <c:v>-21.089978744665828</c:v>
                      </c:pt>
                      <c:pt idx="6">
                        <c:v>-19.557511465836857</c:v>
                      </c:pt>
                      <c:pt idx="7">
                        <c:v>-21.887135152026101</c:v>
                      </c:pt>
                      <c:pt idx="8">
                        <c:v>-19.732631983256137</c:v>
                      </c:pt>
                      <c:pt idx="9">
                        <c:v>-18.087866231360906</c:v>
                      </c:pt>
                      <c:pt idx="10">
                        <c:v>-12.531858588554682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FB4-4A2B-A3C9-8900120FCC9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market_fleet_binomial_route!$W$80:$W$90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-11.2679311366233</c:v>
                      </c:pt>
                      <c:pt idx="2">
                        <c:v>-26.431480028774455</c:v>
                      </c:pt>
                      <c:pt idx="3">
                        <c:v>-24.015598095157497</c:v>
                      </c:pt>
                      <c:pt idx="4">
                        <c:v>-23.640293343141824</c:v>
                      </c:pt>
                      <c:pt idx="5">
                        <c:v>-25.748249608582856</c:v>
                      </c:pt>
                      <c:pt idx="6">
                        <c:v>-9.8370207377846928</c:v>
                      </c:pt>
                      <c:pt idx="7">
                        <c:v>-19.928584681186269</c:v>
                      </c:pt>
                      <c:pt idx="8">
                        <c:v>-18.558868812598263</c:v>
                      </c:pt>
                      <c:pt idx="9">
                        <c:v>-18.461543469274165</c:v>
                      </c:pt>
                      <c:pt idx="10">
                        <c:v>8.1704462969171576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FB4-4A2B-A3C9-8900120FCC95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BEV</a:t>
            </a:r>
            <a:r>
              <a:rPr lang="en-US" baseline="0"/>
              <a:t> Electricity</a:t>
            </a:r>
            <a:r>
              <a:rPr lang="en-US"/>
              <a:t> Savings per Vehicle Predict </a:t>
            </a:r>
            <a:r>
              <a:rPr lang="en-US">
                <a:solidFill>
                  <a:srgbClr val="FF0000"/>
                </a:solidFill>
              </a:rPr>
              <a:t>2min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market_fleet_binomial_route!$AH$14:$AH$24</c:f>
              <c:numCache>
                <c:formatCode>General</c:formatCode>
                <c:ptCount val="11"/>
                <c:pt idx="0">
                  <c:v>0</c:v>
                </c:pt>
                <c:pt idx="1">
                  <c:v>8.6901588698962229</c:v>
                </c:pt>
                <c:pt idx="2">
                  <c:v>4.2248469583221286</c:v>
                </c:pt>
                <c:pt idx="3">
                  <c:v>5.7059480432685708E-3</c:v>
                </c:pt>
                <c:pt idx="4">
                  <c:v>-5.7271415645709522</c:v>
                </c:pt>
                <c:pt idx="5">
                  <c:v>-0.28040658955486347</c:v>
                </c:pt>
                <c:pt idx="6">
                  <c:v>-1.8576936558009183</c:v>
                </c:pt>
                <c:pt idx="7">
                  <c:v>3.7854889589905389</c:v>
                </c:pt>
                <c:pt idx="8">
                  <c:v>-3.6477310705173718</c:v>
                </c:pt>
                <c:pt idx="9">
                  <c:v>2.0606623790542771</c:v>
                </c:pt>
                <c:pt idx="10">
                  <c:v>2.5627858068618026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A4-435C-9A3F-0626A0214904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market_fleet_binomial_route!$AH$58:$AH$68</c:f>
              <c:numCache>
                <c:formatCode>General</c:formatCode>
                <c:ptCount val="11"/>
                <c:pt idx="0">
                  <c:v>0</c:v>
                </c:pt>
                <c:pt idx="1">
                  <c:v>18.635626309311295</c:v>
                </c:pt>
                <c:pt idx="2">
                  <c:v>17.333039884576817</c:v>
                </c:pt>
                <c:pt idx="3">
                  <c:v>17.600404307175626</c:v>
                </c:pt>
                <c:pt idx="4">
                  <c:v>6.5463526764971895</c:v>
                </c:pt>
                <c:pt idx="5">
                  <c:v>17.504218325874838</c:v>
                </c:pt>
                <c:pt idx="6">
                  <c:v>16.683376943079082</c:v>
                </c:pt>
                <c:pt idx="7">
                  <c:v>23.954385021071239</c:v>
                </c:pt>
                <c:pt idx="8">
                  <c:v>21.885571287669435</c:v>
                </c:pt>
                <c:pt idx="9">
                  <c:v>20.208837698383579</c:v>
                </c:pt>
                <c:pt idx="10">
                  <c:v>16.654847202862761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A4-435C-9A3F-0626A0214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market_fleet_binomial_route!$AH$3:$AH$13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5.9015805476079866</c:v>
                      </c:pt>
                      <c:pt idx="2">
                        <c:v>4.7367520113466757</c:v>
                      </c:pt>
                      <c:pt idx="3">
                        <c:v>-1.8805174479739926</c:v>
                      </c:pt>
                      <c:pt idx="4">
                        <c:v>-9.0903903683597083</c:v>
                      </c:pt>
                      <c:pt idx="5">
                        <c:v>2.3532960001304177</c:v>
                      </c:pt>
                      <c:pt idx="6">
                        <c:v>5.61791341631411</c:v>
                      </c:pt>
                      <c:pt idx="7">
                        <c:v>4.8639131391680639</c:v>
                      </c:pt>
                      <c:pt idx="8">
                        <c:v>2.1014191507918967</c:v>
                      </c:pt>
                      <c:pt idx="9">
                        <c:v>-2.4657846901262737</c:v>
                      </c:pt>
                      <c:pt idx="10">
                        <c:v>-3.6330586326918213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44A4-435C-9A3F-0626A021490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market_fleet_binomial_route!$AH$25:$AH$35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6.1510119906422336</c:v>
                      </c:pt>
                      <c:pt idx="2">
                        <c:v>6.0686833117322365</c:v>
                      </c:pt>
                      <c:pt idx="3">
                        <c:v>-0.57956129410901214</c:v>
                      </c:pt>
                      <c:pt idx="4">
                        <c:v>-5.1068234987243208</c:v>
                      </c:pt>
                      <c:pt idx="5">
                        <c:v>2.40791007425883</c:v>
                      </c:pt>
                      <c:pt idx="6">
                        <c:v>-0.91539709322704566</c:v>
                      </c:pt>
                      <c:pt idx="7">
                        <c:v>4.5101443604854845</c:v>
                      </c:pt>
                      <c:pt idx="8">
                        <c:v>2.8048810309833021</c:v>
                      </c:pt>
                      <c:pt idx="9">
                        <c:v>3.677891081603212</c:v>
                      </c:pt>
                      <c:pt idx="10">
                        <c:v>-0.50293856324228337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A4-435C-9A3F-0626A021490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market_fleet_binomial_route!$AH$36:$AH$46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10.360371375704073</c:v>
                      </c:pt>
                      <c:pt idx="2">
                        <c:v>5.1231262074193502</c:v>
                      </c:pt>
                      <c:pt idx="3">
                        <c:v>0.45240016628762408</c:v>
                      </c:pt>
                      <c:pt idx="4">
                        <c:v>-7.4788676138540415</c:v>
                      </c:pt>
                      <c:pt idx="5">
                        <c:v>-0.15487573260297302</c:v>
                      </c:pt>
                      <c:pt idx="6">
                        <c:v>-6.0719438534712493</c:v>
                      </c:pt>
                      <c:pt idx="7">
                        <c:v>3.5417634639995423</c:v>
                      </c:pt>
                      <c:pt idx="8">
                        <c:v>-3.6346889035613374</c:v>
                      </c:pt>
                      <c:pt idx="9">
                        <c:v>3.8295062724671722</c:v>
                      </c:pt>
                      <c:pt idx="10">
                        <c:v>0.6561840249757408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A4-435C-9A3F-0626A021490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market_fleet_binomial_route!$AH$47:$AH$57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30.394770091050617</c:v>
                      </c:pt>
                      <c:pt idx="2">
                        <c:v>17.845760073036121</c:v>
                      </c:pt>
                      <c:pt idx="3">
                        <c:v>21.208193741390119</c:v>
                      </c:pt>
                      <c:pt idx="4">
                        <c:v>11.683336186307351</c:v>
                      </c:pt>
                      <c:pt idx="5">
                        <c:v>22.659134815249544</c:v>
                      </c:pt>
                      <c:pt idx="6">
                        <c:v>23.480791333480056</c:v>
                      </c:pt>
                      <c:pt idx="7">
                        <c:v>27.35431491942386</c:v>
                      </c:pt>
                      <c:pt idx="8">
                        <c:v>23.065072261756281</c:v>
                      </c:pt>
                      <c:pt idx="9">
                        <c:v>19.705899135141294</c:v>
                      </c:pt>
                      <c:pt idx="10">
                        <c:v>24.246203506712639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A4-435C-9A3F-0626A021490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market_fleet_binomial_route!$AH$69:$AH$79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23.983729896722338</c:v>
                      </c:pt>
                      <c:pt idx="2">
                        <c:v>17.738162195648798</c:v>
                      </c:pt>
                      <c:pt idx="3">
                        <c:v>19.525754204060995</c:v>
                      </c:pt>
                      <c:pt idx="4">
                        <c:v>6.1640541575982866</c:v>
                      </c:pt>
                      <c:pt idx="5">
                        <c:v>18.638886851050291</c:v>
                      </c:pt>
                      <c:pt idx="6">
                        <c:v>12.396579691715777</c:v>
                      </c:pt>
                      <c:pt idx="7">
                        <c:v>25.337669853846219</c:v>
                      </c:pt>
                      <c:pt idx="8">
                        <c:v>20.878063890315374</c:v>
                      </c:pt>
                      <c:pt idx="9">
                        <c:v>21.705426356589133</c:v>
                      </c:pt>
                      <c:pt idx="10">
                        <c:v>19.458913098411305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4A4-435C-9A3F-0626A021490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market_fleet_binomial_route!$AH$80:$AH$90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16.601048264169087</c:v>
                      </c:pt>
                      <c:pt idx="2">
                        <c:v>17.53274806609118</c:v>
                      </c:pt>
                      <c:pt idx="3">
                        <c:v>18.321799166931577</c:v>
                      </c:pt>
                      <c:pt idx="4">
                        <c:v>4.6136665606990581</c:v>
                      </c:pt>
                      <c:pt idx="5">
                        <c:v>21.154394802696466</c:v>
                      </c:pt>
                      <c:pt idx="6">
                        <c:v>19.270616812983477</c:v>
                      </c:pt>
                      <c:pt idx="7">
                        <c:v>21.186185084651804</c:v>
                      </c:pt>
                      <c:pt idx="8">
                        <c:v>22.06082540614123</c:v>
                      </c:pt>
                      <c:pt idx="9">
                        <c:v>23.57453190847659</c:v>
                      </c:pt>
                      <c:pt idx="10">
                        <c:v>13.67226664710341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4A4-435C-9A3F-0626A0214904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BEV</a:t>
                </a:r>
                <a:r>
                  <a:rPr lang="en-US" baseline="0"/>
                  <a:t> Electricity </a:t>
                </a:r>
                <a:r>
                  <a:rPr lang="en-US"/>
                  <a:t>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BEV</a:t>
            </a:r>
            <a:r>
              <a:rPr lang="en-US" baseline="0"/>
              <a:t> Electricity</a:t>
            </a:r>
            <a:r>
              <a:rPr lang="en-US"/>
              <a:t> Savings per Vehicle Predict </a:t>
            </a:r>
            <a:r>
              <a:rPr lang="en-US">
                <a:solidFill>
                  <a:srgbClr val="FF0000"/>
                </a:solidFill>
              </a:rPr>
              <a:t>5min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market_fleet_binomial_route!$AH$25:$AH$35</c:f>
              <c:numCache>
                <c:formatCode>General</c:formatCode>
                <c:ptCount val="11"/>
                <c:pt idx="0">
                  <c:v>0</c:v>
                </c:pt>
                <c:pt idx="1">
                  <c:v>6.1510119906422336</c:v>
                </c:pt>
                <c:pt idx="2">
                  <c:v>6.0686833117322365</c:v>
                </c:pt>
                <c:pt idx="3">
                  <c:v>-0.57956129410901214</c:v>
                </c:pt>
                <c:pt idx="4">
                  <c:v>-5.1068234987243208</c:v>
                </c:pt>
                <c:pt idx="5">
                  <c:v>2.40791007425883</c:v>
                </c:pt>
                <c:pt idx="6">
                  <c:v>-0.91539709322704566</c:v>
                </c:pt>
                <c:pt idx="7">
                  <c:v>4.5101443604854845</c:v>
                </c:pt>
                <c:pt idx="8">
                  <c:v>2.8048810309833021</c:v>
                </c:pt>
                <c:pt idx="9">
                  <c:v>3.677891081603212</c:v>
                </c:pt>
                <c:pt idx="10">
                  <c:v>-0.50293856324228337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96-4365-97D8-253A440EF509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market_fleet_binomial_route!$AH$69:$AH$79</c:f>
              <c:numCache>
                <c:formatCode>General</c:formatCode>
                <c:ptCount val="11"/>
                <c:pt idx="0">
                  <c:v>0</c:v>
                </c:pt>
                <c:pt idx="1">
                  <c:v>23.983729896722338</c:v>
                </c:pt>
                <c:pt idx="2">
                  <c:v>17.738162195648798</c:v>
                </c:pt>
                <c:pt idx="3">
                  <c:v>19.525754204060995</c:v>
                </c:pt>
                <c:pt idx="4">
                  <c:v>6.1640541575982866</c:v>
                </c:pt>
                <c:pt idx="5">
                  <c:v>18.638886851050291</c:v>
                </c:pt>
                <c:pt idx="6">
                  <c:v>12.396579691715777</c:v>
                </c:pt>
                <c:pt idx="7">
                  <c:v>25.337669853846219</c:v>
                </c:pt>
                <c:pt idx="8">
                  <c:v>20.878063890315374</c:v>
                </c:pt>
                <c:pt idx="9">
                  <c:v>21.705426356589133</c:v>
                </c:pt>
                <c:pt idx="10">
                  <c:v>19.458913098411305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696-4365-97D8-253A440EF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market_fleet_binomial_route!$AH$3:$AH$13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5.9015805476079866</c:v>
                      </c:pt>
                      <c:pt idx="2">
                        <c:v>4.7367520113466757</c:v>
                      </c:pt>
                      <c:pt idx="3">
                        <c:v>-1.8805174479739926</c:v>
                      </c:pt>
                      <c:pt idx="4">
                        <c:v>-9.0903903683597083</c:v>
                      </c:pt>
                      <c:pt idx="5">
                        <c:v>2.3532960001304177</c:v>
                      </c:pt>
                      <c:pt idx="6">
                        <c:v>5.61791341631411</c:v>
                      </c:pt>
                      <c:pt idx="7">
                        <c:v>4.8639131391680639</c:v>
                      </c:pt>
                      <c:pt idx="8">
                        <c:v>2.1014191507918967</c:v>
                      </c:pt>
                      <c:pt idx="9">
                        <c:v>-2.4657846901262737</c:v>
                      </c:pt>
                      <c:pt idx="10">
                        <c:v>-3.6330586326918213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9696-4365-97D8-253A440EF50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market_fleet_binomial_route!$AH$14:$AH$24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8.6901588698962229</c:v>
                      </c:pt>
                      <c:pt idx="2">
                        <c:v>4.2248469583221286</c:v>
                      </c:pt>
                      <c:pt idx="3">
                        <c:v>5.7059480432685708E-3</c:v>
                      </c:pt>
                      <c:pt idx="4">
                        <c:v>-5.7271415645709522</c:v>
                      </c:pt>
                      <c:pt idx="5">
                        <c:v>-0.28040658955486347</c:v>
                      </c:pt>
                      <c:pt idx="6">
                        <c:v>-1.8576936558009183</c:v>
                      </c:pt>
                      <c:pt idx="7">
                        <c:v>3.7854889589905389</c:v>
                      </c:pt>
                      <c:pt idx="8">
                        <c:v>-3.6477310705173718</c:v>
                      </c:pt>
                      <c:pt idx="9">
                        <c:v>2.0606623790542771</c:v>
                      </c:pt>
                      <c:pt idx="10">
                        <c:v>2.5627858068618026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696-4365-97D8-253A440EF50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market_fleet_binomial_route!$AH$36:$AH$46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10.360371375704073</c:v>
                      </c:pt>
                      <c:pt idx="2">
                        <c:v>5.1231262074193502</c:v>
                      </c:pt>
                      <c:pt idx="3">
                        <c:v>0.45240016628762408</c:v>
                      </c:pt>
                      <c:pt idx="4">
                        <c:v>-7.4788676138540415</c:v>
                      </c:pt>
                      <c:pt idx="5">
                        <c:v>-0.15487573260297302</c:v>
                      </c:pt>
                      <c:pt idx="6">
                        <c:v>-6.0719438534712493</c:v>
                      </c:pt>
                      <c:pt idx="7">
                        <c:v>3.5417634639995423</c:v>
                      </c:pt>
                      <c:pt idx="8">
                        <c:v>-3.6346889035613374</c:v>
                      </c:pt>
                      <c:pt idx="9">
                        <c:v>3.8295062724671722</c:v>
                      </c:pt>
                      <c:pt idx="10">
                        <c:v>0.6561840249757408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696-4365-97D8-253A440EF50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market_fleet_binomial_route!$AH$47:$AH$57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30.394770091050617</c:v>
                      </c:pt>
                      <c:pt idx="2">
                        <c:v>17.845760073036121</c:v>
                      </c:pt>
                      <c:pt idx="3">
                        <c:v>21.208193741390119</c:v>
                      </c:pt>
                      <c:pt idx="4">
                        <c:v>11.683336186307351</c:v>
                      </c:pt>
                      <c:pt idx="5">
                        <c:v>22.659134815249544</c:v>
                      </c:pt>
                      <c:pt idx="6">
                        <c:v>23.480791333480056</c:v>
                      </c:pt>
                      <c:pt idx="7">
                        <c:v>27.35431491942386</c:v>
                      </c:pt>
                      <c:pt idx="8">
                        <c:v>23.065072261756281</c:v>
                      </c:pt>
                      <c:pt idx="9">
                        <c:v>19.705899135141294</c:v>
                      </c:pt>
                      <c:pt idx="10">
                        <c:v>24.246203506712639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696-4365-97D8-253A440EF50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market_fleet_binomial_route!$AH$58:$AH$68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18.635626309311295</c:v>
                      </c:pt>
                      <c:pt idx="2">
                        <c:v>17.333039884576817</c:v>
                      </c:pt>
                      <c:pt idx="3">
                        <c:v>17.600404307175626</c:v>
                      </c:pt>
                      <c:pt idx="4">
                        <c:v>6.5463526764971895</c:v>
                      </c:pt>
                      <c:pt idx="5">
                        <c:v>17.504218325874838</c:v>
                      </c:pt>
                      <c:pt idx="6">
                        <c:v>16.683376943079082</c:v>
                      </c:pt>
                      <c:pt idx="7">
                        <c:v>23.954385021071239</c:v>
                      </c:pt>
                      <c:pt idx="8">
                        <c:v>21.885571287669435</c:v>
                      </c:pt>
                      <c:pt idx="9">
                        <c:v>20.208837698383579</c:v>
                      </c:pt>
                      <c:pt idx="10">
                        <c:v>16.654847202862761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696-4365-97D8-253A440EF50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market_fleet_binomial_route!$AH$80:$AH$90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16.601048264169087</c:v>
                      </c:pt>
                      <c:pt idx="2">
                        <c:v>17.53274806609118</c:v>
                      </c:pt>
                      <c:pt idx="3">
                        <c:v>18.321799166931577</c:v>
                      </c:pt>
                      <c:pt idx="4">
                        <c:v>4.6136665606990581</c:v>
                      </c:pt>
                      <c:pt idx="5">
                        <c:v>21.154394802696466</c:v>
                      </c:pt>
                      <c:pt idx="6">
                        <c:v>19.270616812983477</c:v>
                      </c:pt>
                      <c:pt idx="7">
                        <c:v>21.186185084651804</c:v>
                      </c:pt>
                      <c:pt idx="8">
                        <c:v>22.06082540614123</c:v>
                      </c:pt>
                      <c:pt idx="9">
                        <c:v>23.57453190847659</c:v>
                      </c:pt>
                      <c:pt idx="10">
                        <c:v>13.67226664710341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696-4365-97D8-253A440EF509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BEV</a:t>
                </a:r>
                <a:r>
                  <a:rPr lang="en-US" baseline="0"/>
                  <a:t> Electricity </a:t>
                </a:r>
                <a:r>
                  <a:rPr lang="en-US"/>
                  <a:t>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PHEV</a:t>
            </a:r>
            <a:r>
              <a:rPr lang="en-US" baseline="0"/>
              <a:t> Electricity</a:t>
            </a:r>
            <a:r>
              <a:rPr lang="en-US"/>
              <a:t> Savings per Vehicle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market_fleet_binomial_route!$D$3:$D$13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market_fleet_binomial_route!$AK$3:$AK$13</c:f>
              <c:numCache>
                <c:formatCode>General</c:formatCode>
                <c:ptCount val="11"/>
                <c:pt idx="0">
                  <c:v>0</c:v>
                </c:pt>
                <c:pt idx="1">
                  <c:v>-18.441772049505214</c:v>
                </c:pt>
                <c:pt idx="2">
                  <c:v>-23.969989484185824</c:v>
                </c:pt>
                <c:pt idx="3">
                  <c:v>-19.461671205543709</c:v>
                </c:pt>
                <c:pt idx="4">
                  <c:v>-14.016366921023538</c:v>
                </c:pt>
                <c:pt idx="5">
                  <c:v>-5.8645886698843244</c:v>
                </c:pt>
                <c:pt idx="6">
                  <c:v>-0.70375064038611956</c:v>
                </c:pt>
                <c:pt idx="7">
                  <c:v>-3.8699544314719421</c:v>
                </c:pt>
                <c:pt idx="8">
                  <c:v>-7.1527759053037405</c:v>
                </c:pt>
                <c:pt idx="9">
                  <c:v>-9.4008682287593981</c:v>
                </c:pt>
                <c:pt idx="10">
                  <c:v>-15.589694502116636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80-4ADD-AC41-3D511D2F5313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market_fleet_binomial_route!$AK$14:$AK$24</c:f>
              <c:numCache>
                <c:formatCode>General</c:formatCode>
                <c:ptCount val="11"/>
                <c:pt idx="0">
                  <c:v>0</c:v>
                </c:pt>
                <c:pt idx="1">
                  <c:v>-12.777388303179006</c:v>
                </c:pt>
                <c:pt idx="2">
                  <c:v>-26.253808612182166</c:v>
                </c:pt>
                <c:pt idx="3">
                  <c:v>-15.797988513495289</c:v>
                </c:pt>
                <c:pt idx="4">
                  <c:v>-11.478415617332219</c:v>
                </c:pt>
                <c:pt idx="5">
                  <c:v>-8.7146439453177553</c:v>
                </c:pt>
                <c:pt idx="6">
                  <c:v>-7.4689244209561316</c:v>
                </c:pt>
                <c:pt idx="7">
                  <c:v>-6.9518968910939112</c:v>
                </c:pt>
                <c:pt idx="8">
                  <c:v>-13.638202065413745</c:v>
                </c:pt>
                <c:pt idx="9">
                  <c:v>-4.9505217461644211</c:v>
                </c:pt>
                <c:pt idx="10">
                  <c:v>-9.9023916736322573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80-4ADD-AC41-3D511D2F5313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market_fleet_binomial_route!$AK$25:$AK$35</c:f>
              <c:numCache>
                <c:formatCode>General</c:formatCode>
                <c:ptCount val="11"/>
                <c:pt idx="0">
                  <c:v>0</c:v>
                </c:pt>
                <c:pt idx="1">
                  <c:v>-12.793566478820065</c:v>
                </c:pt>
                <c:pt idx="2">
                  <c:v>-20.09396823684849</c:v>
                </c:pt>
                <c:pt idx="3">
                  <c:v>-14.619003963653027</c:v>
                </c:pt>
                <c:pt idx="4">
                  <c:v>-11.694124625879679</c:v>
                </c:pt>
                <c:pt idx="5">
                  <c:v>-4.5191037290694851</c:v>
                </c:pt>
                <c:pt idx="6">
                  <c:v>-4.8339040634184451</c:v>
                </c:pt>
                <c:pt idx="7">
                  <c:v>-7.3765740016717398</c:v>
                </c:pt>
                <c:pt idx="8">
                  <c:v>-5.8281877746919397</c:v>
                </c:pt>
                <c:pt idx="9">
                  <c:v>-3.4675223124005674</c:v>
                </c:pt>
                <c:pt idx="10">
                  <c:v>-14.230053657615866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80-4ADD-AC41-3D511D2F5313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market_fleet_binomial_route!$D$36:$D$46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market_fleet_binomial_route!$AK$36:$AK$46</c:f>
              <c:numCache>
                <c:formatCode>General</c:formatCode>
                <c:ptCount val="11"/>
                <c:pt idx="0">
                  <c:v>0</c:v>
                </c:pt>
                <c:pt idx="1">
                  <c:v>-9.2869469086202674</c:v>
                </c:pt>
                <c:pt idx="2">
                  <c:v>-26.938684714320377</c:v>
                </c:pt>
                <c:pt idx="3">
                  <c:v>-14.072316445115529</c:v>
                </c:pt>
                <c:pt idx="4">
                  <c:v>-12.115431283198962</c:v>
                </c:pt>
                <c:pt idx="5">
                  <c:v>-9.7197131070186202</c:v>
                </c:pt>
                <c:pt idx="6">
                  <c:v>-12.148461725132785</c:v>
                </c:pt>
                <c:pt idx="7">
                  <c:v>-7.1932213444063864</c:v>
                </c:pt>
                <c:pt idx="8">
                  <c:v>-16.202442904521792</c:v>
                </c:pt>
                <c:pt idx="9">
                  <c:v>-3.4715668563108286</c:v>
                </c:pt>
                <c:pt idx="10">
                  <c:v>-12.826596920753905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80-4ADD-AC41-3D511D2F5313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market_fleet_binomial_route!$AK$47:$AK$57</c:f>
              <c:numCache>
                <c:formatCode>General</c:formatCode>
                <c:ptCount val="11"/>
                <c:pt idx="0">
                  <c:v>0</c:v>
                </c:pt>
                <c:pt idx="1">
                  <c:v>17.472429692345035</c:v>
                </c:pt>
                <c:pt idx="2">
                  <c:v>-1.6097284762854842</c:v>
                </c:pt>
                <c:pt idx="3">
                  <c:v>2.5669372017148944</c:v>
                </c:pt>
                <c:pt idx="4">
                  <c:v>10.672877288537769</c:v>
                </c:pt>
                <c:pt idx="5">
                  <c:v>8.5892630840995565</c:v>
                </c:pt>
                <c:pt idx="6">
                  <c:v>23.231860220562467</c:v>
                </c:pt>
                <c:pt idx="7">
                  <c:v>16.574540944266193</c:v>
                </c:pt>
                <c:pt idx="8">
                  <c:v>19.536495267883637</c:v>
                </c:pt>
                <c:pt idx="9">
                  <c:v>17.19807479709872</c:v>
                </c:pt>
                <c:pt idx="10">
                  <c:v>12.612236093509861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080-4ADD-AC41-3D511D2F5313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market_fleet_binomial_route!$AK$58:$AK$68</c:f>
              <c:numCache>
                <c:formatCode>General</c:formatCode>
                <c:ptCount val="11"/>
                <c:pt idx="0">
                  <c:v>0</c:v>
                </c:pt>
                <c:pt idx="1">
                  <c:v>15.037614258365478</c:v>
                </c:pt>
                <c:pt idx="2">
                  <c:v>-11.458866988432597</c:v>
                </c:pt>
                <c:pt idx="3">
                  <c:v>-4.1631838649661486</c:v>
                </c:pt>
                <c:pt idx="4">
                  <c:v>3.0468897457330151</c:v>
                </c:pt>
                <c:pt idx="5">
                  <c:v>7.4116267155607085</c:v>
                </c:pt>
                <c:pt idx="6">
                  <c:v>15.492625448270298</c:v>
                </c:pt>
                <c:pt idx="7">
                  <c:v>13.026127753660319</c:v>
                </c:pt>
                <c:pt idx="8">
                  <c:v>12.34934073934263</c:v>
                </c:pt>
                <c:pt idx="9">
                  <c:v>12.563701566586674</c:v>
                </c:pt>
                <c:pt idx="10">
                  <c:v>2.4887426861164337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080-4ADD-AC41-3D511D2F5313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market_fleet_binomial_route!$AK$69:$AK$79</c:f>
              <c:numCache>
                <c:formatCode>General</c:formatCode>
                <c:ptCount val="11"/>
                <c:pt idx="0">
                  <c:v>0</c:v>
                </c:pt>
                <c:pt idx="1">
                  <c:v>20.02925553428426</c:v>
                </c:pt>
                <c:pt idx="2">
                  <c:v>-5.1035403241027817</c:v>
                </c:pt>
                <c:pt idx="3">
                  <c:v>-4.494836465607885</c:v>
                </c:pt>
                <c:pt idx="4">
                  <c:v>6.275109876776237</c:v>
                </c:pt>
                <c:pt idx="5">
                  <c:v>9.2363901097419685</c:v>
                </c:pt>
                <c:pt idx="6">
                  <c:v>14.479467198748896</c:v>
                </c:pt>
                <c:pt idx="7">
                  <c:v>12.885242807452757</c:v>
                </c:pt>
                <c:pt idx="8">
                  <c:v>9.2390864723488146</c:v>
                </c:pt>
                <c:pt idx="9">
                  <c:v>15.543856337800314</c:v>
                </c:pt>
                <c:pt idx="10">
                  <c:v>3.6967131339822581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080-4ADD-AC41-3D511D2F5313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market_fleet_binomial_route!$AK$80:$AK$90</c:f>
              <c:numCache>
                <c:formatCode>General</c:formatCode>
                <c:ptCount val="11"/>
                <c:pt idx="0">
                  <c:v>0</c:v>
                </c:pt>
                <c:pt idx="1">
                  <c:v>19.155634049667004</c:v>
                </c:pt>
                <c:pt idx="2">
                  <c:v>-3.480330034783067</c:v>
                </c:pt>
                <c:pt idx="3">
                  <c:v>-2.7098444198775864</c:v>
                </c:pt>
                <c:pt idx="4">
                  <c:v>5.4021624828106951</c:v>
                </c:pt>
                <c:pt idx="5">
                  <c:v>9.7217353789737651</c:v>
                </c:pt>
                <c:pt idx="6">
                  <c:v>13.880200609377951</c:v>
                </c:pt>
                <c:pt idx="7">
                  <c:v>10.882519481219836</c:v>
                </c:pt>
                <c:pt idx="8">
                  <c:v>12.553590206811021</c:v>
                </c:pt>
                <c:pt idx="9">
                  <c:v>13.855933345916368</c:v>
                </c:pt>
                <c:pt idx="10">
                  <c:v>0.38962439668887472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080-4ADD-AC41-3D511D2F5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PHEV</a:t>
                </a:r>
                <a:r>
                  <a:rPr lang="en-US" baseline="0"/>
                  <a:t> Electricity </a:t>
                </a:r>
                <a:r>
                  <a:rPr lang="en-US"/>
                  <a:t>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HFCV Electricity</a:t>
            </a:r>
            <a:r>
              <a:rPr lang="en-US"/>
              <a:t> Savings per Vehicle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market_fleet_binomial_route!$D$3:$D$13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market_fleet_binomial_route!$AN$3:$AN$13</c:f>
              <c:numCache>
                <c:formatCode>General</c:formatCode>
                <c:ptCount val="11"/>
                <c:pt idx="0">
                  <c:v>0</c:v>
                </c:pt>
                <c:pt idx="1">
                  <c:v>-28.100885088508843</c:v>
                </c:pt>
                <c:pt idx="2">
                  <c:v>-8.2380738073807294</c:v>
                </c:pt>
                <c:pt idx="3">
                  <c:v>-22.079957995799582</c:v>
                </c:pt>
                <c:pt idx="4">
                  <c:v>-11.537653765376527</c:v>
                </c:pt>
                <c:pt idx="5">
                  <c:v>-4.3399339933993417</c:v>
                </c:pt>
                <c:pt idx="6">
                  <c:v>-7.6567656765676535</c:v>
                </c:pt>
                <c:pt idx="7">
                  <c:v>-4.0474047404740485</c:v>
                </c:pt>
                <c:pt idx="8">
                  <c:v>-6.2203720372037168</c:v>
                </c:pt>
                <c:pt idx="9">
                  <c:v>-5.8655865586558695</c:v>
                </c:pt>
                <c:pt idx="10">
                  <c:v>-18.331083108310821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BD-40E9-81F0-AAA38A9405DA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market_fleet_binomial_route!$AN$14:$AN$24</c:f>
              <c:numCache>
                <c:formatCode>General</c:formatCode>
                <c:ptCount val="11"/>
                <c:pt idx="0">
                  <c:v>0</c:v>
                </c:pt>
                <c:pt idx="1">
                  <c:v>-22.196969696969703</c:v>
                </c:pt>
                <c:pt idx="2">
                  <c:v>-16.378637863786373</c:v>
                </c:pt>
                <c:pt idx="3">
                  <c:v>-13.289828982898284</c:v>
                </c:pt>
                <c:pt idx="4">
                  <c:v>-9.5709570957095664</c:v>
                </c:pt>
                <c:pt idx="5">
                  <c:v>-5.5760576057605649</c:v>
                </c:pt>
                <c:pt idx="6">
                  <c:v>-22.429492949294925</c:v>
                </c:pt>
                <c:pt idx="7">
                  <c:v>-6.7536753675367462</c:v>
                </c:pt>
                <c:pt idx="8">
                  <c:v>-20.828832883288328</c:v>
                </c:pt>
                <c:pt idx="9">
                  <c:v>-4.6182118211821113</c:v>
                </c:pt>
                <c:pt idx="10">
                  <c:v>0.23327332733274589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BD-40E9-81F0-AAA38A9405DA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market_fleet_binomial_route!$AN$25:$AN$35</c:f>
              <c:numCache>
                <c:formatCode>General</c:formatCode>
                <c:ptCount val="11"/>
                <c:pt idx="0">
                  <c:v>0</c:v>
                </c:pt>
                <c:pt idx="1">
                  <c:v>-29.41434143414341</c:v>
                </c:pt>
                <c:pt idx="2">
                  <c:v>-2.9455445544554393</c:v>
                </c:pt>
                <c:pt idx="3">
                  <c:v>-10.639063906390637</c:v>
                </c:pt>
                <c:pt idx="4">
                  <c:v>-7.5787578757875798</c:v>
                </c:pt>
                <c:pt idx="5">
                  <c:v>1.4483948394839605</c:v>
                </c:pt>
                <c:pt idx="6">
                  <c:v>-19.855235523552356</c:v>
                </c:pt>
                <c:pt idx="7">
                  <c:v>-8.06705670567057</c:v>
                </c:pt>
                <c:pt idx="8">
                  <c:v>-6.3763876387638794</c:v>
                </c:pt>
                <c:pt idx="9">
                  <c:v>-3.8358835883588336</c:v>
                </c:pt>
                <c:pt idx="10">
                  <c:v>-19.993999399939987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BD-40E9-81F0-AAA38A9405DA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market_fleet_binomial_route!$D$36:$D$46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market_fleet_binomial_route!$AN$36:$AN$46</c:f>
              <c:numCache>
                <c:formatCode>General</c:formatCode>
                <c:ptCount val="11"/>
                <c:pt idx="0">
                  <c:v>0</c:v>
                </c:pt>
                <c:pt idx="1">
                  <c:v>-12.269726972697258</c:v>
                </c:pt>
                <c:pt idx="2">
                  <c:v>-14.927242724272421</c:v>
                </c:pt>
                <c:pt idx="3">
                  <c:v>-10.412541254125408</c:v>
                </c:pt>
                <c:pt idx="4">
                  <c:v>-12.707020702070196</c:v>
                </c:pt>
                <c:pt idx="5">
                  <c:v>-6.2818781878187817</c:v>
                </c:pt>
                <c:pt idx="6">
                  <c:v>-21.243624362436247</c:v>
                </c:pt>
                <c:pt idx="7">
                  <c:v>-8.1735673567356759</c:v>
                </c:pt>
                <c:pt idx="8">
                  <c:v>-21.2946294629463</c:v>
                </c:pt>
                <c:pt idx="9">
                  <c:v>-4.6564656465646506</c:v>
                </c:pt>
                <c:pt idx="10">
                  <c:v>-17.71977197719772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BD-40E9-81F0-AAA38A9405DA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market_fleet_binomial_route!$AN$47:$AN$57</c:f>
              <c:numCache>
                <c:formatCode>General</c:formatCode>
                <c:ptCount val="11"/>
                <c:pt idx="0">
                  <c:v>0</c:v>
                </c:pt>
                <c:pt idx="1">
                  <c:v>-5.533303330333025</c:v>
                </c:pt>
                <c:pt idx="2">
                  <c:v>20.121512151215136</c:v>
                </c:pt>
                <c:pt idx="3">
                  <c:v>10.745574557455759</c:v>
                </c:pt>
                <c:pt idx="4">
                  <c:v>15.483798379837992</c:v>
                </c:pt>
                <c:pt idx="5">
                  <c:v>23.914641464146428</c:v>
                </c:pt>
                <c:pt idx="6">
                  <c:v>22.979297929792978</c:v>
                </c:pt>
                <c:pt idx="7">
                  <c:v>23.127062706270625</c:v>
                </c:pt>
                <c:pt idx="8">
                  <c:v>12.310981098109821</c:v>
                </c:pt>
                <c:pt idx="9">
                  <c:v>23.887638763876389</c:v>
                </c:pt>
                <c:pt idx="10">
                  <c:v>34.269426942694267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4BD-40E9-81F0-AAA38A9405DA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market_fleet_binomial_route!$AN$58:$AN$68</c:f>
              <c:numCache>
                <c:formatCode>General</c:formatCode>
                <c:ptCount val="11"/>
                <c:pt idx="0">
                  <c:v>0</c:v>
                </c:pt>
                <c:pt idx="1">
                  <c:v>-4.9384938493849315</c:v>
                </c:pt>
                <c:pt idx="2">
                  <c:v>14.36468646864687</c:v>
                </c:pt>
                <c:pt idx="3">
                  <c:v>6.91119111911192</c:v>
                </c:pt>
                <c:pt idx="4">
                  <c:v>7.2719771977197798</c:v>
                </c:pt>
                <c:pt idx="5">
                  <c:v>19.951245124512447</c:v>
                </c:pt>
                <c:pt idx="6">
                  <c:v>11.069606960696074</c:v>
                </c:pt>
                <c:pt idx="7">
                  <c:v>16.123612361236127</c:v>
                </c:pt>
                <c:pt idx="8">
                  <c:v>8.1788178817881807</c:v>
                </c:pt>
                <c:pt idx="9">
                  <c:v>19.43519351935193</c:v>
                </c:pt>
                <c:pt idx="10">
                  <c:v>18.41659165916592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BD-40E9-81F0-AAA38A9405DA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market_fleet_binomial_route!$AN$69:$AN$79</c:f>
              <c:numCache>
                <c:formatCode>General</c:formatCode>
                <c:ptCount val="11"/>
                <c:pt idx="0">
                  <c:v>0</c:v>
                </c:pt>
                <c:pt idx="1">
                  <c:v>-10.515301530153019</c:v>
                </c:pt>
                <c:pt idx="2">
                  <c:v>18.708370837083706</c:v>
                </c:pt>
                <c:pt idx="3">
                  <c:v>4.18316831683169</c:v>
                </c:pt>
                <c:pt idx="4">
                  <c:v>9.8192319231923264</c:v>
                </c:pt>
                <c:pt idx="5">
                  <c:v>20.729072907290742</c:v>
                </c:pt>
                <c:pt idx="6">
                  <c:v>6.0651065106510771</c:v>
                </c:pt>
                <c:pt idx="7">
                  <c:v>17.341734173417347</c:v>
                </c:pt>
                <c:pt idx="8">
                  <c:v>10.333033303330341</c:v>
                </c:pt>
                <c:pt idx="9">
                  <c:v>22.504500450045008</c:v>
                </c:pt>
                <c:pt idx="10">
                  <c:v>20.402790279027911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4BD-40E9-81F0-AAA38A9405DA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market_fleet_binomial_route!$AN$80:$AN$90</c:f>
              <c:numCache>
                <c:formatCode>General</c:formatCode>
                <c:ptCount val="11"/>
                <c:pt idx="0">
                  <c:v>0</c:v>
                </c:pt>
                <c:pt idx="1">
                  <c:v>-10.191269126912687</c:v>
                </c:pt>
                <c:pt idx="2">
                  <c:v>17.445244524452448</c:v>
                </c:pt>
                <c:pt idx="3">
                  <c:v>10.477797779777985</c:v>
                </c:pt>
                <c:pt idx="4">
                  <c:v>9.399189918991901</c:v>
                </c:pt>
                <c:pt idx="5">
                  <c:v>26.999699969997003</c:v>
                </c:pt>
                <c:pt idx="6">
                  <c:v>10.225022502250225</c:v>
                </c:pt>
                <c:pt idx="7">
                  <c:v>15.671317131713177</c:v>
                </c:pt>
                <c:pt idx="8">
                  <c:v>17.746774677467759</c:v>
                </c:pt>
                <c:pt idx="9">
                  <c:v>20.216771677167721</c:v>
                </c:pt>
                <c:pt idx="10">
                  <c:v>15.382538253825395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4BD-40E9-81F0-AAA38A940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HFCV Electricity </a:t>
                </a:r>
                <a:r>
                  <a:rPr lang="en-US"/>
                  <a:t>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100, Prediction Horizon 10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'100demand'!$D$35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'100demand'!$C$52:$C$55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'100demand'!$D$52:$D$55</c:f>
              <c:numCache>
                <c:formatCode>General</c:formatCode>
                <c:ptCount val="4"/>
                <c:pt idx="0">
                  <c:v>16.895761196947102</c:v>
                </c:pt>
                <c:pt idx="1">
                  <c:v>-3.9260744277839841</c:v>
                </c:pt>
                <c:pt idx="2">
                  <c:v>-3.9467058301356857</c:v>
                </c:pt>
                <c:pt idx="3">
                  <c:v>-3.0196500534109036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A1-4417-BCBE-3C109679252F}"/>
            </c:ext>
          </c:extLst>
        </c:ser>
        <c:ser>
          <c:idx val="1"/>
          <c:order val="1"/>
          <c:tx>
            <c:strRef>
              <c:f>'100demand'!$E$35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'100demand'!$C$52:$C$55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'100demand'!$E$52:$E$55</c:f>
              <c:numCache>
                <c:formatCode>General</c:formatCode>
                <c:ptCount val="4"/>
                <c:pt idx="0">
                  <c:v>-3.4278855608373524</c:v>
                </c:pt>
                <c:pt idx="1">
                  <c:v>1.8587209341750937</c:v>
                </c:pt>
                <c:pt idx="2">
                  <c:v>5.4585093614164446</c:v>
                </c:pt>
                <c:pt idx="3">
                  <c:v>4.8736327449531007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A1-4417-BCBE-3C109679252F}"/>
            </c:ext>
          </c:extLst>
        </c:ser>
        <c:ser>
          <c:idx val="2"/>
          <c:order val="2"/>
          <c:tx>
            <c:strRef>
              <c:f>'100demand'!$F$35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'100demand'!$C$52:$C$55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'100demand'!$F$52:$F$55</c:f>
              <c:numCache>
                <c:formatCode>General</c:formatCode>
                <c:ptCount val="4"/>
                <c:pt idx="0">
                  <c:v>14.342707652060174</c:v>
                </c:pt>
                <c:pt idx="1">
                  <c:v>-5.8774798343143635</c:v>
                </c:pt>
                <c:pt idx="2">
                  <c:v>-5.8726836712448263</c:v>
                </c:pt>
                <c:pt idx="3">
                  <c:v>-2.516677567037279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A1-4417-BCBE-3C109679252F}"/>
            </c:ext>
          </c:extLst>
        </c:ser>
        <c:ser>
          <c:idx val="3"/>
          <c:order val="3"/>
          <c:tx>
            <c:strRef>
              <c:f>'100demand'!$G$35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'100demand'!$C$52:$C$55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'100demand'!$G$52:$G$55</c:f>
              <c:numCache>
                <c:formatCode>General</c:formatCode>
                <c:ptCount val="4"/>
                <c:pt idx="0">
                  <c:v>-9.8766557990013961</c:v>
                </c:pt>
                <c:pt idx="1">
                  <c:v>-12.977360297302845</c:v>
                </c:pt>
                <c:pt idx="2">
                  <c:v>0.91045195807968193</c:v>
                </c:pt>
                <c:pt idx="3">
                  <c:v>-1.9523798667001051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A1-4417-BCBE-3C109679252F}"/>
            </c:ext>
          </c:extLst>
        </c:ser>
        <c:ser>
          <c:idx val="4"/>
          <c:order val="4"/>
          <c:tx>
            <c:strRef>
              <c:f>'100demand'!$H$35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'100demand'!$C$52:$C$55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'100demand'!$H$52:$H$55</c:f>
              <c:numCache>
                <c:formatCode>General</c:formatCode>
                <c:ptCount val="4"/>
                <c:pt idx="0">
                  <c:v>-30.39291571006887</c:v>
                </c:pt>
                <c:pt idx="1">
                  <c:v>-13.04362085929813</c:v>
                </c:pt>
                <c:pt idx="2">
                  <c:v>-3.0383732371269212</c:v>
                </c:pt>
                <c:pt idx="3">
                  <c:v>-6.2112167923909434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A1-4417-BCBE-3C109679252F}"/>
            </c:ext>
          </c:extLst>
        </c:ser>
        <c:ser>
          <c:idx val="5"/>
          <c:order val="5"/>
          <c:tx>
            <c:strRef>
              <c:f>'100demand'!$I$35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'100demand'!$C$52:$C$55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'100demand'!$I$52:$I$55</c:f>
              <c:numCache>
                <c:formatCode>General</c:formatCode>
                <c:ptCount val="4"/>
                <c:pt idx="0">
                  <c:v>-0.2030135270360777</c:v>
                </c:pt>
                <c:pt idx="1">
                  <c:v>-6.3726090117848582</c:v>
                </c:pt>
                <c:pt idx="2">
                  <c:v>-4.2928002188514665</c:v>
                </c:pt>
                <c:pt idx="3">
                  <c:v>-5.9565032719733377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A1-4417-BCBE-3C1096792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933664"/>
        <c:axId val="952939424"/>
      </c:scatterChart>
      <c:valAx>
        <c:axId val="95293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39424"/>
        <c:crossesAt val="-40"/>
        <c:crossBetween val="midCat"/>
      </c:valAx>
      <c:valAx>
        <c:axId val="9529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3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PHEV</a:t>
            </a:r>
            <a:r>
              <a:rPr lang="en-US" baseline="0"/>
              <a:t> Electricity</a:t>
            </a:r>
            <a:r>
              <a:rPr lang="en-US"/>
              <a:t> Savings per Vehicle Predict </a:t>
            </a:r>
            <a:r>
              <a:rPr lang="en-US">
                <a:solidFill>
                  <a:srgbClr val="FF0000"/>
                </a:solidFill>
              </a:rPr>
              <a:t>2min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market_fleet_binomial_route!$AK$14:$AK$24</c:f>
              <c:numCache>
                <c:formatCode>General</c:formatCode>
                <c:ptCount val="11"/>
                <c:pt idx="0">
                  <c:v>0</c:v>
                </c:pt>
                <c:pt idx="1">
                  <c:v>-12.777388303179006</c:v>
                </c:pt>
                <c:pt idx="2">
                  <c:v>-26.253808612182166</c:v>
                </c:pt>
                <c:pt idx="3">
                  <c:v>-15.797988513495289</c:v>
                </c:pt>
                <c:pt idx="4">
                  <c:v>-11.478415617332219</c:v>
                </c:pt>
                <c:pt idx="5">
                  <c:v>-8.7146439453177553</c:v>
                </c:pt>
                <c:pt idx="6">
                  <c:v>-7.4689244209561316</c:v>
                </c:pt>
                <c:pt idx="7">
                  <c:v>-6.9518968910939112</c:v>
                </c:pt>
                <c:pt idx="8">
                  <c:v>-13.638202065413745</c:v>
                </c:pt>
                <c:pt idx="9">
                  <c:v>-4.9505217461644211</c:v>
                </c:pt>
                <c:pt idx="10">
                  <c:v>-9.9023916736322573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F9-4709-AC11-73562C36DC56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market_fleet_binomial_route!$AK$58:$AK$68</c:f>
              <c:numCache>
                <c:formatCode>General</c:formatCode>
                <c:ptCount val="11"/>
                <c:pt idx="0">
                  <c:v>0</c:v>
                </c:pt>
                <c:pt idx="1">
                  <c:v>15.037614258365478</c:v>
                </c:pt>
                <c:pt idx="2">
                  <c:v>-11.458866988432597</c:v>
                </c:pt>
                <c:pt idx="3">
                  <c:v>-4.1631838649661486</c:v>
                </c:pt>
                <c:pt idx="4">
                  <c:v>3.0468897457330151</c:v>
                </c:pt>
                <c:pt idx="5">
                  <c:v>7.4116267155607085</c:v>
                </c:pt>
                <c:pt idx="6">
                  <c:v>15.492625448270298</c:v>
                </c:pt>
                <c:pt idx="7">
                  <c:v>13.026127753660319</c:v>
                </c:pt>
                <c:pt idx="8">
                  <c:v>12.34934073934263</c:v>
                </c:pt>
                <c:pt idx="9">
                  <c:v>12.563701566586674</c:v>
                </c:pt>
                <c:pt idx="10">
                  <c:v>2.4887426861164337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F9-4709-AC11-73562C36D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market_fleet_binomial_route!$AK$3:$AK$13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-18.441772049505214</c:v>
                      </c:pt>
                      <c:pt idx="2">
                        <c:v>-23.969989484185824</c:v>
                      </c:pt>
                      <c:pt idx="3">
                        <c:v>-19.461671205543709</c:v>
                      </c:pt>
                      <c:pt idx="4">
                        <c:v>-14.016366921023538</c:v>
                      </c:pt>
                      <c:pt idx="5">
                        <c:v>-5.8645886698843244</c:v>
                      </c:pt>
                      <c:pt idx="6">
                        <c:v>-0.70375064038611956</c:v>
                      </c:pt>
                      <c:pt idx="7">
                        <c:v>-3.8699544314719421</c:v>
                      </c:pt>
                      <c:pt idx="8">
                        <c:v>-7.1527759053037405</c:v>
                      </c:pt>
                      <c:pt idx="9">
                        <c:v>-9.4008682287593981</c:v>
                      </c:pt>
                      <c:pt idx="10">
                        <c:v>-15.589694502116636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AF9-4709-AC11-73562C36DC5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market_fleet_binomial_route!$AK$25:$AK$35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-12.793566478820065</c:v>
                      </c:pt>
                      <c:pt idx="2">
                        <c:v>-20.09396823684849</c:v>
                      </c:pt>
                      <c:pt idx="3">
                        <c:v>-14.619003963653027</c:v>
                      </c:pt>
                      <c:pt idx="4">
                        <c:v>-11.694124625879679</c:v>
                      </c:pt>
                      <c:pt idx="5">
                        <c:v>-4.5191037290694851</c:v>
                      </c:pt>
                      <c:pt idx="6">
                        <c:v>-4.8339040634184451</c:v>
                      </c:pt>
                      <c:pt idx="7">
                        <c:v>-7.3765740016717398</c:v>
                      </c:pt>
                      <c:pt idx="8">
                        <c:v>-5.8281877746919397</c:v>
                      </c:pt>
                      <c:pt idx="9">
                        <c:v>-3.4675223124005674</c:v>
                      </c:pt>
                      <c:pt idx="10">
                        <c:v>-14.230053657615866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AF9-4709-AC11-73562C36DC5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market_fleet_binomial_route!$AK$36:$AK$46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-9.2869469086202674</c:v>
                      </c:pt>
                      <c:pt idx="2">
                        <c:v>-26.938684714320377</c:v>
                      </c:pt>
                      <c:pt idx="3">
                        <c:v>-14.072316445115529</c:v>
                      </c:pt>
                      <c:pt idx="4">
                        <c:v>-12.115431283198962</c:v>
                      </c:pt>
                      <c:pt idx="5">
                        <c:v>-9.7197131070186202</c:v>
                      </c:pt>
                      <c:pt idx="6">
                        <c:v>-12.148461725132785</c:v>
                      </c:pt>
                      <c:pt idx="7">
                        <c:v>-7.1932213444063864</c:v>
                      </c:pt>
                      <c:pt idx="8">
                        <c:v>-16.202442904521792</c:v>
                      </c:pt>
                      <c:pt idx="9">
                        <c:v>-3.4715668563108286</c:v>
                      </c:pt>
                      <c:pt idx="10">
                        <c:v>-12.826596920753905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AF9-4709-AC11-73562C36DC5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market_fleet_binomial_route!$AK$47:$AK$57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17.472429692345035</c:v>
                      </c:pt>
                      <c:pt idx="2">
                        <c:v>-1.6097284762854842</c:v>
                      </c:pt>
                      <c:pt idx="3">
                        <c:v>2.5669372017148944</c:v>
                      </c:pt>
                      <c:pt idx="4">
                        <c:v>10.672877288537769</c:v>
                      </c:pt>
                      <c:pt idx="5">
                        <c:v>8.5892630840995565</c:v>
                      </c:pt>
                      <c:pt idx="6">
                        <c:v>23.231860220562467</c:v>
                      </c:pt>
                      <c:pt idx="7">
                        <c:v>16.574540944266193</c:v>
                      </c:pt>
                      <c:pt idx="8">
                        <c:v>19.536495267883637</c:v>
                      </c:pt>
                      <c:pt idx="9">
                        <c:v>17.19807479709872</c:v>
                      </c:pt>
                      <c:pt idx="10">
                        <c:v>12.612236093509861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AF9-4709-AC11-73562C36DC5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market_fleet_binomial_route!$AK$69:$AK$79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20.02925553428426</c:v>
                      </c:pt>
                      <c:pt idx="2">
                        <c:v>-5.1035403241027817</c:v>
                      </c:pt>
                      <c:pt idx="3">
                        <c:v>-4.494836465607885</c:v>
                      </c:pt>
                      <c:pt idx="4">
                        <c:v>6.275109876776237</c:v>
                      </c:pt>
                      <c:pt idx="5">
                        <c:v>9.2363901097419685</c:v>
                      </c:pt>
                      <c:pt idx="6">
                        <c:v>14.479467198748896</c:v>
                      </c:pt>
                      <c:pt idx="7">
                        <c:v>12.885242807452757</c:v>
                      </c:pt>
                      <c:pt idx="8">
                        <c:v>9.2390864723488146</c:v>
                      </c:pt>
                      <c:pt idx="9">
                        <c:v>15.543856337800314</c:v>
                      </c:pt>
                      <c:pt idx="10">
                        <c:v>3.6967131339822581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AF9-4709-AC11-73562C36DC5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market_fleet_binomial_route!$AK$80:$AK$90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19.155634049667004</c:v>
                      </c:pt>
                      <c:pt idx="2">
                        <c:v>-3.480330034783067</c:v>
                      </c:pt>
                      <c:pt idx="3">
                        <c:v>-2.7098444198775864</c:v>
                      </c:pt>
                      <c:pt idx="4">
                        <c:v>5.4021624828106951</c:v>
                      </c:pt>
                      <c:pt idx="5">
                        <c:v>9.7217353789737651</c:v>
                      </c:pt>
                      <c:pt idx="6">
                        <c:v>13.880200609377951</c:v>
                      </c:pt>
                      <c:pt idx="7">
                        <c:v>10.882519481219836</c:v>
                      </c:pt>
                      <c:pt idx="8">
                        <c:v>12.553590206811021</c:v>
                      </c:pt>
                      <c:pt idx="9">
                        <c:v>13.855933345916368</c:v>
                      </c:pt>
                      <c:pt idx="10">
                        <c:v>0.38962439668887472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AF9-4709-AC11-73562C36DC56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PHEV</a:t>
                </a:r>
                <a:r>
                  <a:rPr lang="en-US" baseline="0"/>
                  <a:t> Electricity </a:t>
                </a:r>
                <a:r>
                  <a:rPr lang="en-US"/>
                  <a:t>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PHEV</a:t>
            </a:r>
            <a:r>
              <a:rPr lang="en-US" baseline="0"/>
              <a:t> Electricity</a:t>
            </a:r>
            <a:r>
              <a:rPr lang="en-US"/>
              <a:t> Savings per Vehicle Predict</a:t>
            </a:r>
            <a:r>
              <a:rPr lang="en-US" baseline="0"/>
              <a:t> </a:t>
            </a:r>
            <a:r>
              <a:rPr lang="en-US" baseline="0">
                <a:solidFill>
                  <a:srgbClr val="FF0000"/>
                </a:solidFill>
              </a:rPr>
              <a:t>5min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market_fleet_binomial_route!$AK$25:$AK$35</c:f>
              <c:numCache>
                <c:formatCode>General</c:formatCode>
                <c:ptCount val="11"/>
                <c:pt idx="0">
                  <c:v>0</c:v>
                </c:pt>
                <c:pt idx="1">
                  <c:v>-12.793566478820065</c:v>
                </c:pt>
                <c:pt idx="2">
                  <c:v>-20.09396823684849</c:v>
                </c:pt>
                <c:pt idx="3">
                  <c:v>-14.619003963653027</c:v>
                </c:pt>
                <c:pt idx="4">
                  <c:v>-11.694124625879679</c:v>
                </c:pt>
                <c:pt idx="5">
                  <c:v>-4.5191037290694851</c:v>
                </c:pt>
                <c:pt idx="6">
                  <c:v>-4.8339040634184451</c:v>
                </c:pt>
                <c:pt idx="7">
                  <c:v>-7.3765740016717398</c:v>
                </c:pt>
                <c:pt idx="8">
                  <c:v>-5.8281877746919397</c:v>
                </c:pt>
                <c:pt idx="9">
                  <c:v>-3.4675223124005674</c:v>
                </c:pt>
                <c:pt idx="10">
                  <c:v>-14.230053657615866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A0-4D0A-80F5-86268C04F64A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market_fleet_binomial_route!$AK$69:$AK$79</c:f>
              <c:numCache>
                <c:formatCode>General</c:formatCode>
                <c:ptCount val="11"/>
                <c:pt idx="0">
                  <c:v>0</c:v>
                </c:pt>
                <c:pt idx="1">
                  <c:v>20.02925553428426</c:v>
                </c:pt>
                <c:pt idx="2">
                  <c:v>-5.1035403241027817</c:v>
                </c:pt>
                <c:pt idx="3">
                  <c:v>-4.494836465607885</c:v>
                </c:pt>
                <c:pt idx="4">
                  <c:v>6.275109876776237</c:v>
                </c:pt>
                <c:pt idx="5">
                  <c:v>9.2363901097419685</c:v>
                </c:pt>
                <c:pt idx="6">
                  <c:v>14.479467198748896</c:v>
                </c:pt>
                <c:pt idx="7">
                  <c:v>12.885242807452757</c:v>
                </c:pt>
                <c:pt idx="8">
                  <c:v>9.2390864723488146</c:v>
                </c:pt>
                <c:pt idx="9">
                  <c:v>15.543856337800314</c:v>
                </c:pt>
                <c:pt idx="10">
                  <c:v>3.6967131339822581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9A0-4D0A-80F5-86268C04F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market_fleet_binomial_route!$AK$3:$AK$13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-18.441772049505214</c:v>
                      </c:pt>
                      <c:pt idx="2">
                        <c:v>-23.969989484185824</c:v>
                      </c:pt>
                      <c:pt idx="3">
                        <c:v>-19.461671205543709</c:v>
                      </c:pt>
                      <c:pt idx="4">
                        <c:v>-14.016366921023538</c:v>
                      </c:pt>
                      <c:pt idx="5">
                        <c:v>-5.8645886698843244</c:v>
                      </c:pt>
                      <c:pt idx="6">
                        <c:v>-0.70375064038611956</c:v>
                      </c:pt>
                      <c:pt idx="7">
                        <c:v>-3.8699544314719421</c:v>
                      </c:pt>
                      <c:pt idx="8">
                        <c:v>-7.1527759053037405</c:v>
                      </c:pt>
                      <c:pt idx="9">
                        <c:v>-9.4008682287593981</c:v>
                      </c:pt>
                      <c:pt idx="10">
                        <c:v>-15.589694502116636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9A0-4D0A-80F5-86268C04F64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market_fleet_binomial_route!$AK$14:$AK$24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-12.777388303179006</c:v>
                      </c:pt>
                      <c:pt idx="2">
                        <c:v>-26.253808612182166</c:v>
                      </c:pt>
                      <c:pt idx="3">
                        <c:v>-15.797988513495289</c:v>
                      </c:pt>
                      <c:pt idx="4">
                        <c:v>-11.478415617332219</c:v>
                      </c:pt>
                      <c:pt idx="5">
                        <c:v>-8.7146439453177553</c:v>
                      </c:pt>
                      <c:pt idx="6">
                        <c:v>-7.4689244209561316</c:v>
                      </c:pt>
                      <c:pt idx="7">
                        <c:v>-6.9518968910939112</c:v>
                      </c:pt>
                      <c:pt idx="8">
                        <c:v>-13.638202065413745</c:v>
                      </c:pt>
                      <c:pt idx="9">
                        <c:v>-4.9505217461644211</c:v>
                      </c:pt>
                      <c:pt idx="10">
                        <c:v>-9.9023916736322573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9A0-4D0A-80F5-86268C04F64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market_fleet_binomial_route!$AK$36:$AK$46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-9.2869469086202674</c:v>
                      </c:pt>
                      <c:pt idx="2">
                        <c:v>-26.938684714320377</c:v>
                      </c:pt>
                      <c:pt idx="3">
                        <c:v>-14.072316445115529</c:v>
                      </c:pt>
                      <c:pt idx="4">
                        <c:v>-12.115431283198962</c:v>
                      </c:pt>
                      <c:pt idx="5">
                        <c:v>-9.7197131070186202</c:v>
                      </c:pt>
                      <c:pt idx="6">
                        <c:v>-12.148461725132785</c:v>
                      </c:pt>
                      <c:pt idx="7">
                        <c:v>-7.1932213444063864</c:v>
                      </c:pt>
                      <c:pt idx="8">
                        <c:v>-16.202442904521792</c:v>
                      </c:pt>
                      <c:pt idx="9">
                        <c:v>-3.4715668563108286</c:v>
                      </c:pt>
                      <c:pt idx="10">
                        <c:v>-12.826596920753905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9A0-4D0A-80F5-86268C04F64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market_fleet_binomial_route!$AK$47:$AK$57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17.472429692345035</c:v>
                      </c:pt>
                      <c:pt idx="2">
                        <c:v>-1.6097284762854842</c:v>
                      </c:pt>
                      <c:pt idx="3">
                        <c:v>2.5669372017148944</c:v>
                      </c:pt>
                      <c:pt idx="4">
                        <c:v>10.672877288537769</c:v>
                      </c:pt>
                      <c:pt idx="5">
                        <c:v>8.5892630840995565</c:v>
                      </c:pt>
                      <c:pt idx="6">
                        <c:v>23.231860220562467</c:v>
                      </c:pt>
                      <c:pt idx="7">
                        <c:v>16.574540944266193</c:v>
                      </c:pt>
                      <c:pt idx="8">
                        <c:v>19.536495267883637</c:v>
                      </c:pt>
                      <c:pt idx="9">
                        <c:v>17.19807479709872</c:v>
                      </c:pt>
                      <c:pt idx="10">
                        <c:v>12.612236093509861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9A0-4D0A-80F5-86268C04F64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market_fleet_binomial_route!$AK$58:$AK$68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15.037614258365478</c:v>
                      </c:pt>
                      <c:pt idx="2">
                        <c:v>-11.458866988432597</c:v>
                      </c:pt>
                      <c:pt idx="3">
                        <c:v>-4.1631838649661486</c:v>
                      </c:pt>
                      <c:pt idx="4">
                        <c:v>3.0468897457330151</c:v>
                      </c:pt>
                      <c:pt idx="5">
                        <c:v>7.4116267155607085</c:v>
                      </c:pt>
                      <c:pt idx="6">
                        <c:v>15.492625448270298</c:v>
                      </c:pt>
                      <c:pt idx="7">
                        <c:v>13.026127753660319</c:v>
                      </c:pt>
                      <c:pt idx="8">
                        <c:v>12.34934073934263</c:v>
                      </c:pt>
                      <c:pt idx="9">
                        <c:v>12.563701566586674</c:v>
                      </c:pt>
                      <c:pt idx="10">
                        <c:v>2.4887426861164337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9A0-4D0A-80F5-86268C04F64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market_fleet_binomial_route!$AK$80:$AK$90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19.155634049667004</c:v>
                      </c:pt>
                      <c:pt idx="2">
                        <c:v>-3.480330034783067</c:v>
                      </c:pt>
                      <c:pt idx="3">
                        <c:v>-2.7098444198775864</c:v>
                      </c:pt>
                      <c:pt idx="4">
                        <c:v>5.4021624828106951</c:v>
                      </c:pt>
                      <c:pt idx="5">
                        <c:v>9.7217353789737651</c:v>
                      </c:pt>
                      <c:pt idx="6">
                        <c:v>13.880200609377951</c:v>
                      </c:pt>
                      <c:pt idx="7">
                        <c:v>10.882519481219836</c:v>
                      </c:pt>
                      <c:pt idx="8">
                        <c:v>12.553590206811021</c:v>
                      </c:pt>
                      <c:pt idx="9">
                        <c:v>13.855933345916368</c:v>
                      </c:pt>
                      <c:pt idx="10">
                        <c:v>0.38962439668887472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9A0-4D0A-80F5-86268C04F64A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PHEV</a:t>
                </a:r>
                <a:r>
                  <a:rPr lang="en-US" baseline="0"/>
                  <a:t> Electricity </a:t>
                </a:r>
                <a:r>
                  <a:rPr lang="en-US"/>
                  <a:t>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HFCV Electricity</a:t>
            </a:r>
            <a:r>
              <a:rPr lang="en-US"/>
              <a:t> Savings per Vehicle Predict </a:t>
            </a:r>
            <a:r>
              <a:rPr lang="en-US">
                <a:solidFill>
                  <a:srgbClr val="FF0000"/>
                </a:solidFill>
              </a:rPr>
              <a:t>2min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market_fleet_binomial_route!$AN$14:$AN$24</c:f>
              <c:numCache>
                <c:formatCode>General</c:formatCode>
                <c:ptCount val="11"/>
                <c:pt idx="0">
                  <c:v>0</c:v>
                </c:pt>
                <c:pt idx="1">
                  <c:v>-22.196969696969703</c:v>
                </c:pt>
                <c:pt idx="2">
                  <c:v>-16.378637863786373</c:v>
                </c:pt>
                <c:pt idx="3">
                  <c:v>-13.289828982898284</c:v>
                </c:pt>
                <c:pt idx="4">
                  <c:v>-9.5709570957095664</c:v>
                </c:pt>
                <c:pt idx="5">
                  <c:v>-5.5760576057605649</c:v>
                </c:pt>
                <c:pt idx="6">
                  <c:v>-22.429492949294925</c:v>
                </c:pt>
                <c:pt idx="7">
                  <c:v>-6.7536753675367462</c:v>
                </c:pt>
                <c:pt idx="8">
                  <c:v>-20.828832883288328</c:v>
                </c:pt>
                <c:pt idx="9">
                  <c:v>-4.6182118211821113</c:v>
                </c:pt>
                <c:pt idx="10">
                  <c:v>0.23327332733274589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8F-4406-A416-C70454407AC5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market_fleet_binomial_route!$AN$58:$AN$68</c:f>
              <c:numCache>
                <c:formatCode>General</c:formatCode>
                <c:ptCount val="11"/>
                <c:pt idx="0">
                  <c:v>0</c:v>
                </c:pt>
                <c:pt idx="1">
                  <c:v>-4.9384938493849315</c:v>
                </c:pt>
                <c:pt idx="2">
                  <c:v>14.36468646864687</c:v>
                </c:pt>
                <c:pt idx="3">
                  <c:v>6.91119111911192</c:v>
                </c:pt>
                <c:pt idx="4">
                  <c:v>7.2719771977197798</c:v>
                </c:pt>
                <c:pt idx="5">
                  <c:v>19.951245124512447</c:v>
                </c:pt>
                <c:pt idx="6">
                  <c:v>11.069606960696074</c:v>
                </c:pt>
                <c:pt idx="7">
                  <c:v>16.123612361236127</c:v>
                </c:pt>
                <c:pt idx="8">
                  <c:v>8.1788178817881807</c:v>
                </c:pt>
                <c:pt idx="9">
                  <c:v>19.43519351935193</c:v>
                </c:pt>
                <c:pt idx="10">
                  <c:v>18.41659165916592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8F-4406-A416-C70454407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market_fleet_binomial_route!$AN$3:$AN$13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-28.100885088508843</c:v>
                      </c:pt>
                      <c:pt idx="2">
                        <c:v>-8.2380738073807294</c:v>
                      </c:pt>
                      <c:pt idx="3">
                        <c:v>-22.079957995799582</c:v>
                      </c:pt>
                      <c:pt idx="4">
                        <c:v>-11.537653765376527</c:v>
                      </c:pt>
                      <c:pt idx="5">
                        <c:v>-4.3399339933993417</c:v>
                      </c:pt>
                      <c:pt idx="6">
                        <c:v>-7.6567656765676535</c:v>
                      </c:pt>
                      <c:pt idx="7">
                        <c:v>-4.0474047404740485</c:v>
                      </c:pt>
                      <c:pt idx="8">
                        <c:v>-6.2203720372037168</c:v>
                      </c:pt>
                      <c:pt idx="9">
                        <c:v>-5.8655865586558695</c:v>
                      </c:pt>
                      <c:pt idx="10">
                        <c:v>-18.331083108310821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C8F-4406-A416-C70454407AC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market_fleet_binomial_route!$AN$25:$AN$35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-29.41434143414341</c:v>
                      </c:pt>
                      <c:pt idx="2">
                        <c:v>-2.9455445544554393</c:v>
                      </c:pt>
                      <c:pt idx="3">
                        <c:v>-10.639063906390637</c:v>
                      </c:pt>
                      <c:pt idx="4">
                        <c:v>-7.5787578757875798</c:v>
                      </c:pt>
                      <c:pt idx="5">
                        <c:v>1.4483948394839605</c:v>
                      </c:pt>
                      <c:pt idx="6">
                        <c:v>-19.855235523552356</c:v>
                      </c:pt>
                      <c:pt idx="7">
                        <c:v>-8.06705670567057</c:v>
                      </c:pt>
                      <c:pt idx="8">
                        <c:v>-6.3763876387638794</c:v>
                      </c:pt>
                      <c:pt idx="9">
                        <c:v>-3.8358835883588336</c:v>
                      </c:pt>
                      <c:pt idx="10">
                        <c:v>-19.993999399939987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C8F-4406-A416-C70454407AC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market_fleet_binomial_route!$AN$36:$AN$46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-12.269726972697258</c:v>
                      </c:pt>
                      <c:pt idx="2">
                        <c:v>-14.927242724272421</c:v>
                      </c:pt>
                      <c:pt idx="3">
                        <c:v>-10.412541254125408</c:v>
                      </c:pt>
                      <c:pt idx="4">
                        <c:v>-12.707020702070196</c:v>
                      </c:pt>
                      <c:pt idx="5">
                        <c:v>-6.2818781878187817</c:v>
                      </c:pt>
                      <c:pt idx="6">
                        <c:v>-21.243624362436247</c:v>
                      </c:pt>
                      <c:pt idx="7">
                        <c:v>-8.1735673567356759</c:v>
                      </c:pt>
                      <c:pt idx="8">
                        <c:v>-21.2946294629463</c:v>
                      </c:pt>
                      <c:pt idx="9">
                        <c:v>-4.6564656465646506</c:v>
                      </c:pt>
                      <c:pt idx="10">
                        <c:v>-17.71977197719772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C8F-4406-A416-C70454407AC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market_fleet_binomial_route!$AN$47:$AN$57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-5.533303330333025</c:v>
                      </c:pt>
                      <c:pt idx="2">
                        <c:v>20.121512151215136</c:v>
                      </c:pt>
                      <c:pt idx="3">
                        <c:v>10.745574557455759</c:v>
                      </c:pt>
                      <c:pt idx="4">
                        <c:v>15.483798379837992</c:v>
                      </c:pt>
                      <c:pt idx="5">
                        <c:v>23.914641464146428</c:v>
                      </c:pt>
                      <c:pt idx="6">
                        <c:v>22.979297929792978</c:v>
                      </c:pt>
                      <c:pt idx="7">
                        <c:v>23.127062706270625</c:v>
                      </c:pt>
                      <c:pt idx="8">
                        <c:v>12.310981098109821</c:v>
                      </c:pt>
                      <c:pt idx="9">
                        <c:v>23.887638763876389</c:v>
                      </c:pt>
                      <c:pt idx="10">
                        <c:v>34.269426942694267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C8F-4406-A416-C70454407AC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market_fleet_binomial_route!$AN$69:$AN$79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-10.515301530153019</c:v>
                      </c:pt>
                      <c:pt idx="2">
                        <c:v>18.708370837083706</c:v>
                      </c:pt>
                      <c:pt idx="3">
                        <c:v>4.18316831683169</c:v>
                      </c:pt>
                      <c:pt idx="4">
                        <c:v>9.8192319231923264</c:v>
                      </c:pt>
                      <c:pt idx="5">
                        <c:v>20.729072907290742</c:v>
                      </c:pt>
                      <c:pt idx="6">
                        <c:v>6.0651065106510771</c:v>
                      </c:pt>
                      <c:pt idx="7">
                        <c:v>17.341734173417347</c:v>
                      </c:pt>
                      <c:pt idx="8">
                        <c:v>10.333033303330341</c:v>
                      </c:pt>
                      <c:pt idx="9">
                        <c:v>22.504500450045008</c:v>
                      </c:pt>
                      <c:pt idx="10">
                        <c:v>20.402790279027911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C8F-4406-A416-C70454407AC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market_fleet_binomial_route!$AN$80:$AN$90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-10.191269126912687</c:v>
                      </c:pt>
                      <c:pt idx="2">
                        <c:v>17.445244524452448</c:v>
                      </c:pt>
                      <c:pt idx="3">
                        <c:v>10.477797779777985</c:v>
                      </c:pt>
                      <c:pt idx="4">
                        <c:v>9.399189918991901</c:v>
                      </c:pt>
                      <c:pt idx="5">
                        <c:v>26.999699969997003</c:v>
                      </c:pt>
                      <c:pt idx="6">
                        <c:v>10.225022502250225</c:v>
                      </c:pt>
                      <c:pt idx="7">
                        <c:v>15.671317131713177</c:v>
                      </c:pt>
                      <c:pt idx="8">
                        <c:v>17.746774677467759</c:v>
                      </c:pt>
                      <c:pt idx="9">
                        <c:v>20.216771677167721</c:v>
                      </c:pt>
                      <c:pt idx="10">
                        <c:v>15.382538253825395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C8F-4406-A416-C70454407AC5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HFCV Electricity </a:t>
                </a:r>
                <a:r>
                  <a:rPr lang="en-US"/>
                  <a:t>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HFCV Electricity</a:t>
            </a:r>
            <a:r>
              <a:rPr lang="en-US"/>
              <a:t> Savings per Vehicle Predict </a:t>
            </a:r>
            <a:r>
              <a:rPr lang="en-US">
                <a:solidFill>
                  <a:srgbClr val="FF0000"/>
                </a:solidFill>
              </a:rPr>
              <a:t>5min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market_fleet_binomial_route!$AN$25:$AN$35</c:f>
              <c:numCache>
                <c:formatCode>General</c:formatCode>
                <c:ptCount val="11"/>
                <c:pt idx="0">
                  <c:v>0</c:v>
                </c:pt>
                <c:pt idx="1">
                  <c:v>-29.41434143414341</c:v>
                </c:pt>
                <c:pt idx="2">
                  <c:v>-2.9455445544554393</c:v>
                </c:pt>
                <c:pt idx="3">
                  <c:v>-10.639063906390637</c:v>
                </c:pt>
                <c:pt idx="4">
                  <c:v>-7.5787578757875798</c:v>
                </c:pt>
                <c:pt idx="5">
                  <c:v>1.4483948394839605</c:v>
                </c:pt>
                <c:pt idx="6">
                  <c:v>-19.855235523552356</c:v>
                </c:pt>
                <c:pt idx="7">
                  <c:v>-8.06705670567057</c:v>
                </c:pt>
                <c:pt idx="8">
                  <c:v>-6.3763876387638794</c:v>
                </c:pt>
                <c:pt idx="9">
                  <c:v>-3.8358835883588336</c:v>
                </c:pt>
                <c:pt idx="10">
                  <c:v>-19.993999399939987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EC-4A02-83BD-5D52DFDAE555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market_fleet_binomial_route!$AN$69:$AN$79</c:f>
              <c:numCache>
                <c:formatCode>General</c:formatCode>
                <c:ptCount val="11"/>
                <c:pt idx="0">
                  <c:v>0</c:v>
                </c:pt>
                <c:pt idx="1">
                  <c:v>-10.515301530153019</c:v>
                </c:pt>
                <c:pt idx="2">
                  <c:v>18.708370837083706</c:v>
                </c:pt>
                <c:pt idx="3">
                  <c:v>4.18316831683169</c:v>
                </c:pt>
                <c:pt idx="4">
                  <c:v>9.8192319231923264</c:v>
                </c:pt>
                <c:pt idx="5">
                  <c:v>20.729072907290742</c:v>
                </c:pt>
                <c:pt idx="6">
                  <c:v>6.0651065106510771</c:v>
                </c:pt>
                <c:pt idx="7">
                  <c:v>17.341734173417347</c:v>
                </c:pt>
                <c:pt idx="8">
                  <c:v>10.333033303330341</c:v>
                </c:pt>
                <c:pt idx="9">
                  <c:v>22.504500450045008</c:v>
                </c:pt>
                <c:pt idx="10">
                  <c:v>20.402790279027911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EC-4A02-83BD-5D52DFDAE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market_fleet_binomial_route!$AN$3:$AN$13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-28.100885088508843</c:v>
                      </c:pt>
                      <c:pt idx="2">
                        <c:v>-8.2380738073807294</c:v>
                      </c:pt>
                      <c:pt idx="3">
                        <c:v>-22.079957995799582</c:v>
                      </c:pt>
                      <c:pt idx="4">
                        <c:v>-11.537653765376527</c:v>
                      </c:pt>
                      <c:pt idx="5">
                        <c:v>-4.3399339933993417</c:v>
                      </c:pt>
                      <c:pt idx="6">
                        <c:v>-7.6567656765676535</c:v>
                      </c:pt>
                      <c:pt idx="7">
                        <c:v>-4.0474047404740485</c:v>
                      </c:pt>
                      <c:pt idx="8">
                        <c:v>-6.2203720372037168</c:v>
                      </c:pt>
                      <c:pt idx="9">
                        <c:v>-5.8655865586558695</c:v>
                      </c:pt>
                      <c:pt idx="10">
                        <c:v>-18.331083108310821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2EC-4A02-83BD-5D52DFDAE55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market_fleet_binomial_route!$AN$14:$AN$24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-22.196969696969703</c:v>
                      </c:pt>
                      <c:pt idx="2">
                        <c:v>-16.378637863786373</c:v>
                      </c:pt>
                      <c:pt idx="3">
                        <c:v>-13.289828982898284</c:v>
                      </c:pt>
                      <c:pt idx="4">
                        <c:v>-9.5709570957095664</c:v>
                      </c:pt>
                      <c:pt idx="5">
                        <c:v>-5.5760576057605649</c:v>
                      </c:pt>
                      <c:pt idx="6">
                        <c:v>-22.429492949294925</c:v>
                      </c:pt>
                      <c:pt idx="7">
                        <c:v>-6.7536753675367462</c:v>
                      </c:pt>
                      <c:pt idx="8">
                        <c:v>-20.828832883288328</c:v>
                      </c:pt>
                      <c:pt idx="9">
                        <c:v>-4.6182118211821113</c:v>
                      </c:pt>
                      <c:pt idx="10">
                        <c:v>0.23327332733274589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2EC-4A02-83BD-5D52DFDAE55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market_fleet_binomial_route!$AN$36:$AN$46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-12.269726972697258</c:v>
                      </c:pt>
                      <c:pt idx="2">
                        <c:v>-14.927242724272421</c:v>
                      </c:pt>
                      <c:pt idx="3">
                        <c:v>-10.412541254125408</c:v>
                      </c:pt>
                      <c:pt idx="4">
                        <c:v>-12.707020702070196</c:v>
                      </c:pt>
                      <c:pt idx="5">
                        <c:v>-6.2818781878187817</c:v>
                      </c:pt>
                      <c:pt idx="6">
                        <c:v>-21.243624362436247</c:v>
                      </c:pt>
                      <c:pt idx="7">
                        <c:v>-8.1735673567356759</c:v>
                      </c:pt>
                      <c:pt idx="8">
                        <c:v>-21.2946294629463</c:v>
                      </c:pt>
                      <c:pt idx="9">
                        <c:v>-4.6564656465646506</c:v>
                      </c:pt>
                      <c:pt idx="10">
                        <c:v>-17.71977197719772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2EC-4A02-83BD-5D52DFDAE55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market_fleet_binomial_route!$AN$47:$AN$57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-5.533303330333025</c:v>
                      </c:pt>
                      <c:pt idx="2">
                        <c:v>20.121512151215136</c:v>
                      </c:pt>
                      <c:pt idx="3">
                        <c:v>10.745574557455759</c:v>
                      </c:pt>
                      <c:pt idx="4">
                        <c:v>15.483798379837992</c:v>
                      </c:pt>
                      <c:pt idx="5">
                        <c:v>23.914641464146428</c:v>
                      </c:pt>
                      <c:pt idx="6">
                        <c:v>22.979297929792978</c:v>
                      </c:pt>
                      <c:pt idx="7">
                        <c:v>23.127062706270625</c:v>
                      </c:pt>
                      <c:pt idx="8">
                        <c:v>12.310981098109821</c:v>
                      </c:pt>
                      <c:pt idx="9">
                        <c:v>23.887638763876389</c:v>
                      </c:pt>
                      <c:pt idx="10">
                        <c:v>34.269426942694267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2EC-4A02-83BD-5D52DFDAE55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market_fleet_binomial_route!$AN$58:$AN$68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-4.9384938493849315</c:v>
                      </c:pt>
                      <c:pt idx="2">
                        <c:v>14.36468646864687</c:v>
                      </c:pt>
                      <c:pt idx="3">
                        <c:v>6.91119111911192</c:v>
                      </c:pt>
                      <c:pt idx="4">
                        <c:v>7.2719771977197798</c:v>
                      </c:pt>
                      <c:pt idx="5">
                        <c:v>19.951245124512447</c:v>
                      </c:pt>
                      <c:pt idx="6">
                        <c:v>11.069606960696074</c:v>
                      </c:pt>
                      <c:pt idx="7">
                        <c:v>16.123612361236127</c:v>
                      </c:pt>
                      <c:pt idx="8">
                        <c:v>8.1788178817881807</c:v>
                      </c:pt>
                      <c:pt idx="9">
                        <c:v>19.43519351935193</c:v>
                      </c:pt>
                      <c:pt idx="10">
                        <c:v>18.41659165916592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2EC-4A02-83BD-5D52DFDAE55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market_fleet_binomial_route!$AN$80:$AN$90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-10.191269126912687</c:v>
                      </c:pt>
                      <c:pt idx="2">
                        <c:v>17.445244524452448</c:v>
                      </c:pt>
                      <c:pt idx="3">
                        <c:v>10.477797779777985</c:v>
                      </c:pt>
                      <c:pt idx="4">
                        <c:v>9.399189918991901</c:v>
                      </c:pt>
                      <c:pt idx="5">
                        <c:v>26.999699969997003</c:v>
                      </c:pt>
                      <c:pt idx="6">
                        <c:v>10.225022502250225</c:v>
                      </c:pt>
                      <c:pt idx="7">
                        <c:v>15.671317131713177</c:v>
                      </c:pt>
                      <c:pt idx="8">
                        <c:v>17.746774677467759</c:v>
                      </c:pt>
                      <c:pt idx="9">
                        <c:v>20.216771677167721</c:v>
                      </c:pt>
                      <c:pt idx="10">
                        <c:v>15.382538253825395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2EC-4A02-83BD-5D52DFDAE555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HFCV Electricity </a:t>
                </a:r>
                <a:r>
                  <a:rPr lang="en-US"/>
                  <a:t>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Electricity Savings Predict </a:t>
            </a:r>
            <a:r>
              <a:rPr lang="en-US">
                <a:solidFill>
                  <a:srgbClr val="FF0000"/>
                </a:solidFill>
              </a:rPr>
              <a:t>2min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market_fleet_binomial_route!$J$14:$J$24</c:f>
              <c:numCache>
                <c:formatCode>General</c:formatCode>
                <c:ptCount val="11"/>
                <c:pt idx="0">
                  <c:v>0</c:v>
                </c:pt>
                <c:pt idx="1">
                  <c:v>5.022796352583585</c:v>
                </c:pt>
                <c:pt idx="2">
                  <c:v>7.1801273700969848</c:v>
                </c:pt>
                <c:pt idx="3">
                  <c:v>5.2836879432624109</c:v>
                </c:pt>
                <c:pt idx="4">
                  <c:v>6.6869300911854168</c:v>
                </c:pt>
                <c:pt idx="5">
                  <c:v>3.9850195397307902</c:v>
                </c:pt>
                <c:pt idx="6">
                  <c:v>2.555724417426549</c:v>
                </c:pt>
                <c:pt idx="7">
                  <c:v>8.8446229555652156</c:v>
                </c:pt>
                <c:pt idx="8">
                  <c:v>4.9511506730351691</c:v>
                </c:pt>
                <c:pt idx="9">
                  <c:v>7.1468374583876182</c:v>
                </c:pt>
                <c:pt idx="10">
                  <c:v>6.8530178028658222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70-4E52-8D01-7A8F8D7C76A8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market_fleet_binomial_route!$J$58:$J$68</c:f>
              <c:numCache>
                <c:formatCode>General</c:formatCode>
                <c:ptCount val="11"/>
                <c:pt idx="0">
                  <c:v>0</c:v>
                </c:pt>
                <c:pt idx="1">
                  <c:v>-0.4631639889998454</c:v>
                </c:pt>
                <c:pt idx="2">
                  <c:v>7.609277753654653</c:v>
                </c:pt>
                <c:pt idx="3">
                  <c:v>5.7056013894919779</c:v>
                </c:pt>
                <c:pt idx="4">
                  <c:v>7.65016644955855</c:v>
                </c:pt>
                <c:pt idx="5">
                  <c:v>6.7560428426689842</c:v>
                </c:pt>
                <c:pt idx="6">
                  <c:v>10.865175857577073</c:v>
                </c:pt>
                <c:pt idx="7">
                  <c:v>17.823129251700678</c:v>
                </c:pt>
                <c:pt idx="8">
                  <c:v>16.239325517441021</c:v>
                </c:pt>
                <c:pt idx="9">
                  <c:v>17.455130988565635</c:v>
                </c:pt>
                <c:pt idx="10">
                  <c:v>9.9012158054711286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70-4E52-8D01-7A8F8D7C7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market_fleet_binomial_route!$J$3:$J$13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0.76349688811694572</c:v>
                      </c:pt>
                      <c:pt idx="2">
                        <c:v>7.7247069040382117</c:v>
                      </c:pt>
                      <c:pt idx="3">
                        <c:v>3.0225068750904689</c:v>
                      </c:pt>
                      <c:pt idx="4">
                        <c:v>4.2046605876393208</c:v>
                      </c:pt>
                      <c:pt idx="5">
                        <c:v>4.6030539875524692</c:v>
                      </c:pt>
                      <c:pt idx="6">
                        <c:v>7.8792155159936321</c:v>
                      </c:pt>
                      <c:pt idx="7">
                        <c:v>11.247647995368366</c:v>
                      </c:pt>
                      <c:pt idx="8">
                        <c:v>8.8008394847300728</c:v>
                      </c:pt>
                      <c:pt idx="9">
                        <c:v>4.5035460992907819</c:v>
                      </c:pt>
                      <c:pt idx="10">
                        <c:v>0.18200897380229411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470-4E52-8D01-7A8F8D7C76A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market_fleet_binomial_route!$J$25:$J$35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2.95701259227096</c:v>
                      </c:pt>
                      <c:pt idx="2">
                        <c:v>10.278983933999138</c:v>
                      </c:pt>
                      <c:pt idx="3">
                        <c:v>4.9178607613258176</c:v>
                      </c:pt>
                      <c:pt idx="4">
                        <c:v>6.0605731654363959</c:v>
                      </c:pt>
                      <c:pt idx="5">
                        <c:v>7.7399044724272725</c:v>
                      </c:pt>
                      <c:pt idx="6">
                        <c:v>5.6451729628021505</c:v>
                      </c:pt>
                      <c:pt idx="7">
                        <c:v>8.4578086553770522</c:v>
                      </c:pt>
                      <c:pt idx="8">
                        <c:v>10.169344333478071</c:v>
                      </c:pt>
                      <c:pt idx="9">
                        <c:v>9.1388044579533929</c:v>
                      </c:pt>
                      <c:pt idx="10">
                        <c:v>0.88761036329426113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470-4E52-8D01-7A8F8D7C76A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market_fleet_binomial_route!$J$36:$J$46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4.7691416992328914</c:v>
                      </c:pt>
                      <c:pt idx="2">
                        <c:v>5.1136199160515332</c:v>
                      </c:pt>
                      <c:pt idx="3">
                        <c:v>5.125199015776519</c:v>
                      </c:pt>
                      <c:pt idx="4">
                        <c:v>4.4561441597915792</c:v>
                      </c:pt>
                      <c:pt idx="5">
                        <c:v>3.8373860182370887</c:v>
                      </c:pt>
                      <c:pt idx="6">
                        <c:v>2.7909248805905382</c:v>
                      </c:pt>
                      <c:pt idx="7">
                        <c:v>9.5954552033579503</c:v>
                      </c:pt>
                      <c:pt idx="8">
                        <c:v>3.2975104935591295</c:v>
                      </c:pt>
                      <c:pt idx="9">
                        <c:v>9.4322622666087739</c:v>
                      </c:pt>
                      <c:pt idx="10">
                        <c:v>2.5694745983499865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470-4E52-8D01-7A8F8D7C76A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market_fleet_binomial_route!$J$47:$J$57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5.562310030395146</c:v>
                      </c:pt>
                      <c:pt idx="2">
                        <c:v>11.901505282964262</c:v>
                      </c:pt>
                      <c:pt idx="3">
                        <c:v>8.2016210739615119</c:v>
                      </c:pt>
                      <c:pt idx="4">
                        <c:v>11.076132580691848</c:v>
                      </c:pt>
                      <c:pt idx="5">
                        <c:v>8.8156752062527186</c:v>
                      </c:pt>
                      <c:pt idx="6">
                        <c:v>15.982052395426265</c:v>
                      </c:pt>
                      <c:pt idx="7">
                        <c:v>19.418512085685339</c:v>
                      </c:pt>
                      <c:pt idx="8">
                        <c:v>13.835214937038643</c:v>
                      </c:pt>
                      <c:pt idx="9">
                        <c:v>15.94297293385439</c:v>
                      </c:pt>
                      <c:pt idx="10">
                        <c:v>18.597481545809817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470-4E52-8D01-7A8F8D7C76A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market_fleet_binomial_route!$J$69:$J$79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6.0055724417426637</c:v>
                      </c:pt>
                      <c:pt idx="2">
                        <c:v>9.941380807642215</c:v>
                      </c:pt>
                      <c:pt idx="3">
                        <c:v>7.05601389491967</c:v>
                      </c:pt>
                      <c:pt idx="4">
                        <c:v>9.3721956867853606</c:v>
                      </c:pt>
                      <c:pt idx="5">
                        <c:v>10.285135330728044</c:v>
                      </c:pt>
                      <c:pt idx="6">
                        <c:v>9.7376610218555548</c:v>
                      </c:pt>
                      <c:pt idx="7">
                        <c:v>18.209219858156029</c:v>
                      </c:pt>
                      <c:pt idx="8">
                        <c:v>16.617817339701837</c:v>
                      </c:pt>
                      <c:pt idx="9">
                        <c:v>17.973657548125644</c:v>
                      </c:pt>
                      <c:pt idx="10">
                        <c:v>14.952959907367211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470-4E52-8D01-7A8F8D7C76A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market_fleet_binomial_route!$J$80:$J$90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-2.7388189318280522</c:v>
                      </c:pt>
                      <c:pt idx="2">
                        <c:v>11.583803734259664</c:v>
                      </c:pt>
                      <c:pt idx="3">
                        <c:v>6.4647561152120527</c:v>
                      </c:pt>
                      <c:pt idx="4">
                        <c:v>7.0165725864814119</c:v>
                      </c:pt>
                      <c:pt idx="5">
                        <c:v>12.79888551165147</c:v>
                      </c:pt>
                      <c:pt idx="6">
                        <c:v>7.3038789984078711</c:v>
                      </c:pt>
                      <c:pt idx="7">
                        <c:v>15.895932841221603</c:v>
                      </c:pt>
                      <c:pt idx="8">
                        <c:v>17.650890143291367</c:v>
                      </c:pt>
                      <c:pt idx="9">
                        <c:v>18.402807931683309</c:v>
                      </c:pt>
                      <c:pt idx="10">
                        <c:v>6.0450137501809209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470-4E52-8D01-7A8F8D7C76A8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Fuel Savings Predict </a:t>
            </a:r>
            <a:r>
              <a:rPr lang="en-US">
                <a:solidFill>
                  <a:srgbClr val="FF0000"/>
                </a:solidFill>
              </a:rPr>
              <a:t>2min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market_fleet_binomial_route!$H$14:$H$24</c:f>
              <c:numCache>
                <c:formatCode>General</c:formatCode>
                <c:ptCount val="11"/>
                <c:pt idx="0">
                  <c:v>0</c:v>
                </c:pt>
                <c:pt idx="1">
                  <c:v>-23.552513500076603</c:v>
                </c:pt>
                <c:pt idx="2">
                  <c:v>-21.110878336194371</c:v>
                </c:pt>
                <c:pt idx="3">
                  <c:v>-26.212713888011642</c:v>
                </c:pt>
                <c:pt idx="4">
                  <c:v>-25.593497866982677</c:v>
                </c:pt>
                <c:pt idx="5">
                  <c:v>-22.219025909932782</c:v>
                </c:pt>
                <c:pt idx="6">
                  <c:v>-15.119147751967549</c:v>
                </c:pt>
                <c:pt idx="7">
                  <c:v>-18.579815913257633</c:v>
                </c:pt>
                <c:pt idx="8">
                  <c:v>-17.508773356096633</c:v>
                </c:pt>
                <c:pt idx="9">
                  <c:v>-19.983552888719338</c:v>
                </c:pt>
                <c:pt idx="10">
                  <c:v>-21.373010686453227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53-4E2A-A701-DDC9BE99716C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market_fleet_binomial_route!$H$58:$H$68</c:f>
              <c:numCache>
                <c:formatCode>General</c:formatCode>
                <c:ptCount val="11"/>
                <c:pt idx="0">
                  <c:v>0</c:v>
                </c:pt>
                <c:pt idx="1">
                  <c:v>-10.549185513617847</c:v>
                </c:pt>
                <c:pt idx="2">
                  <c:v>-20.084757863709932</c:v>
                </c:pt>
                <c:pt idx="3">
                  <c:v>-18.080044692784007</c:v>
                </c:pt>
                <c:pt idx="4">
                  <c:v>-22.359628908143193</c:v>
                </c:pt>
                <c:pt idx="5">
                  <c:v>-18.45349209277504</c:v>
                </c:pt>
                <c:pt idx="6">
                  <c:v>-17.811346005321855</c:v>
                </c:pt>
                <c:pt idx="7">
                  <c:v>-21.042713502369605</c:v>
                </c:pt>
                <c:pt idx="8">
                  <c:v>-20.564621617424343</c:v>
                </c:pt>
                <c:pt idx="9">
                  <c:v>-17.560887143424438</c:v>
                </c:pt>
                <c:pt idx="10">
                  <c:v>-8.4671354822974578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553-4E2A-A701-DDC9BE997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market_fleet_binomial_route!$H$3:$H$13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-11.66650511392595</c:v>
                      </c:pt>
                      <c:pt idx="2">
                        <c:v>-21.916765943431525</c:v>
                      </c:pt>
                      <c:pt idx="3">
                        <c:v>-24.876829063650739</c:v>
                      </c:pt>
                      <c:pt idx="4">
                        <c:v>-24.98428769312066</c:v>
                      </c:pt>
                      <c:pt idx="5">
                        <c:v>-25.161683025184505</c:v>
                      </c:pt>
                      <c:pt idx="6">
                        <c:v>-20.812787472679346</c:v>
                      </c:pt>
                      <c:pt idx="7">
                        <c:v>-25.333345840642284</c:v>
                      </c:pt>
                      <c:pt idx="8">
                        <c:v>-22.887645801348491</c:v>
                      </c:pt>
                      <c:pt idx="9">
                        <c:v>-12.877421076274784</c:v>
                      </c:pt>
                      <c:pt idx="10">
                        <c:v>-16.323080466814456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553-4E2A-A701-DDC9BE99716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market_fleet_binomial_route!$H$25:$H$35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-18.368442391856068</c:v>
                      </c:pt>
                      <c:pt idx="2">
                        <c:v>-23.346872495281097</c:v>
                      </c:pt>
                      <c:pt idx="3">
                        <c:v>-24.172563341702798</c:v>
                      </c:pt>
                      <c:pt idx="4">
                        <c:v>-26.58480632953215</c:v>
                      </c:pt>
                      <c:pt idx="5">
                        <c:v>-27.377040124489415</c:v>
                      </c:pt>
                      <c:pt idx="6">
                        <c:v>-16.696423639230833</c:v>
                      </c:pt>
                      <c:pt idx="7">
                        <c:v>-18.859875406357254</c:v>
                      </c:pt>
                      <c:pt idx="8">
                        <c:v>-20.919099598828062</c:v>
                      </c:pt>
                      <c:pt idx="9">
                        <c:v>-20.319165679110387</c:v>
                      </c:pt>
                      <c:pt idx="10">
                        <c:v>-17.005562625659358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53-4E2A-A701-DDC9BE99716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market_fleet_binomial_route!$H$36:$H$46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-24.628558980821076</c:v>
                      </c:pt>
                      <c:pt idx="2">
                        <c:v>-19.396126277960345</c:v>
                      </c:pt>
                      <c:pt idx="3">
                        <c:v>-26.542594161796629</c:v>
                      </c:pt>
                      <c:pt idx="4">
                        <c:v>-20.985284108734376</c:v>
                      </c:pt>
                      <c:pt idx="5">
                        <c:v>-21.120050362764069</c:v>
                      </c:pt>
                      <c:pt idx="6">
                        <c:v>-10.163126577093491</c:v>
                      </c:pt>
                      <c:pt idx="7">
                        <c:v>-18.832880464521452</c:v>
                      </c:pt>
                      <c:pt idx="8">
                        <c:v>-11.793975437729753</c:v>
                      </c:pt>
                      <c:pt idx="9">
                        <c:v>-21.019783435945374</c:v>
                      </c:pt>
                      <c:pt idx="10">
                        <c:v>-18.078168596440211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53-4E2A-A701-DDC9BE99716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market_fleet_binomial_route!$H$47:$H$57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-24.999713374169698</c:v>
                      </c:pt>
                      <c:pt idx="2">
                        <c:v>-25.952978771969871</c:v>
                      </c:pt>
                      <c:pt idx="3">
                        <c:v>-23.489143134685992</c:v>
                      </c:pt>
                      <c:pt idx="4">
                        <c:v>-26.273582791610504</c:v>
                      </c:pt>
                      <c:pt idx="5">
                        <c:v>-25.924420416514227</c:v>
                      </c:pt>
                      <c:pt idx="6">
                        <c:v>-21.442634706323165</c:v>
                      </c:pt>
                      <c:pt idx="7">
                        <c:v>-22.657928226807535</c:v>
                      </c:pt>
                      <c:pt idx="8">
                        <c:v>-2.8685513096715827</c:v>
                      </c:pt>
                      <c:pt idx="9">
                        <c:v>-9.5680913533846343</c:v>
                      </c:pt>
                      <c:pt idx="10">
                        <c:v>-7.5789080910823898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53-4E2A-A701-DDC9BE99716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market_fleet_binomial_route!$H$69:$H$79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-23.883019139309532</c:v>
                      </c:pt>
                      <c:pt idx="2">
                        <c:v>-24.413224811582594</c:v>
                      </c:pt>
                      <c:pt idx="3">
                        <c:v>-22.914328060460331</c:v>
                      </c:pt>
                      <c:pt idx="4">
                        <c:v>-26.258886703584068</c:v>
                      </c:pt>
                      <c:pt idx="5">
                        <c:v>-21.520284249441598</c:v>
                      </c:pt>
                      <c:pt idx="6">
                        <c:v>-5.3565677442755639</c:v>
                      </c:pt>
                      <c:pt idx="7">
                        <c:v>-21.206350794578906</c:v>
                      </c:pt>
                      <c:pt idx="8">
                        <c:v>-19.843575255956857</c:v>
                      </c:pt>
                      <c:pt idx="9">
                        <c:v>-13.021463584448828</c:v>
                      </c:pt>
                      <c:pt idx="10">
                        <c:v>-8.2431504243625628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553-4E2A-A701-DDC9BE99716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market_fleet_binomial_route!$H$80:$H$90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-8.3477949093168</c:v>
                      </c:pt>
                      <c:pt idx="2">
                        <c:v>-26.189262683714126</c:v>
                      </c:pt>
                      <c:pt idx="3">
                        <c:v>-20.326670064485594</c:v>
                      </c:pt>
                      <c:pt idx="4">
                        <c:v>-20.791837730173565</c:v>
                      </c:pt>
                      <c:pt idx="5">
                        <c:v>-26.158098638892096</c:v>
                      </c:pt>
                      <c:pt idx="6">
                        <c:v>-6.0891833665298094</c:v>
                      </c:pt>
                      <c:pt idx="7">
                        <c:v>-18.126634418655062</c:v>
                      </c:pt>
                      <c:pt idx="8">
                        <c:v>-18.864044509343476</c:v>
                      </c:pt>
                      <c:pt idx="9">
                        <c:v>-18.385118803800967</c:v>
                      </c:pt>
                      <c:pt idx="10">
                        <c:v>6.624808872684981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553-4E2A-A701-DDC9BE99716C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Fuel Savings Predict </a:t>
            </a:r>
            <a:r>
              <a:rPr lang="en-US">
                <a:solidFill>
                  <a:srgbClr val="FF0000"/>
                </a:solidFill>
              </a:rPr>
              <a:t>5min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market_fleet_binomial_route!$H$25:$H$35</c:f>
              <c:numCache>
                <c:formatCode>General</c:formatCode>
                <c:ptCount val="11"/>
                <c:pt idx="0">
                  <c:v>0</c:v>
                </c:pt>
                <c:pt idx="1">
                  <c:v>-18.368442391856068</c:v>
                </c:pt>
                <c:pt idx="2">
                  <c:v>-23.346872495281097</c:v>
                </c:pt>
                <c:pt idx="3">
                  <c:v>-24.172563341702798</c:v>
                </c:pt>
                <c:pt idx="4">
                  <c:v>-26.58480632953215</c:v>
                </c:pt>
                <c:pt idx="5">
                  <c:v>-27.377040124489415</c:v>
                </c:pt>
                <c:pt idx="6">
                  <c:v>-16.696423639230833</c:v>
                </c:pt>
                <c:pt idx="7">
                  <c:v>-18.859875406357254</c:v>
                </c:pt>
                <c:pt idx="8">
                  <c:v>-20.919099598828062</c:v>
                </c:pt>
                <c:pt idx="9">
                  <c:v>-20.319165679110387</c:v>
                </c:pt>
                <c:pt idx="10">
                  <c:v>-17.005562625659358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5A-45A6-9D8B-91CA041D3460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market_fleet_binomial_route!$H$69:$H$79</c:f>
              <c:numCache>
                <c:formatCode>General</c:formatCode>
                <c:ptCount val="11"/>
                <c:pt idx="0">
                  <c:v>0</c:v>
                </c:pt>
                <c:pt idx="1">
                  <c:v>-23.883019139309532</c:v>
                </c:pt>
                <c:pt idx="2">
                  <c:v>-24.413224811582594</c:v>
                </c:pt>
                <c:pt idx="3">
                  <c:v>-22.914328060460331</c:v>
                </c:pt>
                <c:pt idx="4">
                  <c:v>-26.258886703584068</c:v>
                </c:pt>
                <c:pt idx="5">
                  <c:v>-21.520284249441598</c:v>
                </c:pt>
                <c:pt idx="6">
                  <c:v>-5.3565677442755639</c:v>
                </c:pt>
                <c:pt idx="7">
                  <c:v>-21.206350794578906</c:v>
                </c:pt>
                <c:pt idx="8">
                  <c:v>-19.843575255956857</c:v>
                </c:pt>
                <c:pt idx="9">
                  <c:v>-13.021463584448828</c:v>
                </c:pt>
                <c:pt idx="10">
                  <c:v>-8.2431504243625628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15A-45A6-9D8B-91CA041D3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market_fleet_binomial_route!$H$3:$H$13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-11.66650511392595</c:v>
                      </c:pt>
                      <c:pt idx="2">
                        <c:v>-21.916765943431525</c:v>
                      </c:pt>
                      <c:pt idx="3">
                        <c:v>-24.876829063650739</c:v>
                      </c:pt>
                      <c:pt idx="4">
                        <c:v>-24.98428769312066</c:v>
                      </c:pt>
                      <c:pt idx="5">
                        <c:v>-25.161683025184505</c:v>
                      </c:pt>
                      <c:pt idx="6">
                        <c:v>-20.812787472679346</c:v>
                      </c:pt>
                      <c:pt idx="7">
                        <c:v>-25.333345840642284</c:v>
                      </c:pt>
                      <c:pt idx="8">
                        <c:v>-22.887645801348491</c:v>
                      </c:pt>
                      <c:pt idx="9">
                        <c:v>-12.877421076274784</c:v>
                      </c:pt>
                      <c:pt idx="10">
                        <c:v>-16.323080466814456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815A-45A6-9D8B-91CA041D346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market_fleet_binomial_route!$H$14:$H$24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-23.552513500076603</c:v>
                      </c:pt>
                      <c:pt idx="2">
                        <c:v>-21.110878336194371</c:v>
                      </c:pt>
                      <c:pt idx="3">
                        <c:v>-26.212713888011642</c:v>
                      </c:pt>
                      <c:pt idx="4">
                        <c:v>-25.593497866982677</c:v>
                      </c:pt>
                      <c:pt idx="5">
                        <c:v>-22.219025909932782</c:v>
                      </c:pt>
                      <c:pt idx="6">
                        <c:v>-15.119147751967549</c:v>
                      </c:pt>
                      <c:pt idx="7">
                        <c:v>-18.579815913257633</c:v>
                      </c:pt>
                      <c:pt idx="8">
                        <c:v>-17.508773356096633</c:v>
                      </c:pt>
                      <c:pt idx="9">
                        <c:v>-19.983552888719338</c:v>
                      </c:pt>
                      <c:pt idx="10">
                        <c:v>-21.373010686453227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15A-45A6-9D8B-91CA041D346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market_fleet_binomial_route!$H$36:$H$46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-24.628558980821076</c:v>
                      </c:pt>
                      <c:pt idx="2">
                        <c:v>-19.396126277960345</c:v>
                      </c:pt>
                      <c:pt idx="3">
                        <c:v>-26.542594161796629</c:v>
                      </c:pt>
                      <c:pt idx="4">
                        <c:v>-20.985284108734376</c:v>
                      </c:pt>
                      <c:pt idx="5">
                        <c:v>-21.120050362764069</c:v>
                      </c:pt>
                      <c:pt idx="6">
                        <c:v>-10.163126577093491</c:v>
                      </c:pt>
                      <c:pt idx="7">
                        <c:v>-18.832880464521452</c:v>
                      </c:pt>
                      <c:pt idx="8">
                        <c:v>-11.793975437729753</c:v>
                      </c:pt>
                      <c:pt idx="9">
                        <c:v>-21.019783435945374</c:v>
                      </c:pt>
                      <c:pt idx="10">
                        <c:v>-18.078168596440211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15A-45A6-9D8B-91CA041D346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market_fleet_binomial_route!$H$47:$H$57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-24.999713374169698</c:v>
                      </c:pt>
                      <c:pt idx="2">
                        <c:v>-25.952978771969871</c:v>
                      </c:pt>
                      <c:pt idx="3">
                        <c:v>-23.489143134685992</c:v>
                      </c:pt>
                      <c:pt idx="4">
                        <c:v>-26.273582791610504</c:v>
                      </c:pt>
                      <c:pt idx="5">
                        <c:v>-25.924420416514227</c:v>
                      </c:pt>
                      <c:pt idx="6">
                        <c:v>-21.442634706323165</c:v>
                      </c:pt>
                      <c:pt idx="7">
                        <c:v>-22.657928226807535</c:v>
                      </c:pt>
                      <c:pt idx="8">
                        <c:v>-2.8685513096715827</c:v>
                      </c:pt>
                      <c:pt idx="9">
                        <c:v>-9.5680913533846343</c:v>
                      </c:pt>
                      <c:pt idx="10">
                        <c:v>-7.5789080910823898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15A-45A6-9D8B-91CA041D346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market_fleet_binomial_route!$H$58:$H$68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-10.549185513617847</c:v>
                      </c:pt>
                      <c:pt idx="2">
                        <c:v>-20.084757863709932</c:v>
                      </c:pt>
                      <c:pt idx="3">
                        <c:v>-18.080044692784007</c:v>
                      </c:pt>
                      <c:pt idx="4">
                        <c:v>-22.359628908143193</c:v>
                      </c:pt>
                      <c:pt idx="5">
                        <c:v>-18.45349209277504</c:v>
                      </c:pt>
                      <c:pt idx="6">
                        <c:v>-17.811346005321855</c:v>
                      </c:pt>
                      <c:pt idx="7">
                        <c:v>-21.042713502369605</c:v>
                      </c:pt>
                      <c:pt idx="8">
                        <c:v>-20.564621617424343</c:v>
                      </c:pt>
                      <c:pt idx="9">
                        <c:v>-17.560887143424438</c:v>
                      </c:pt>
                      <c:pt idx="10">
                        <c:v>-8.4671354822974578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15A-45A6-9D8B-91CA041D346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market_fleet_binomial_route!$H$80:$H$90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-8.3477949093168</c:v>
                      </c:pt>
                      <c:pt idx="2">
                        <c:v>-26.189262683714126</c:v>
                      </c:pt>
                      <c:pt idx="3">
                        <c:v>-20.326670064485594</c:v>
                      </c:pt>
                      <c:pt idx="4">
                        <c:v>-20.791837730173565</c:v>
                      </c:pt>
                      <c:pt idx="5">
                        <c:v>-26.158098638892096</c:v>
                      </c:pt>
                      <c:pt idx="6">
                        <c:v>-6.0891833665298094</c:v>
                      </c:pt>
                      <c:pt idx="7">
                        <c:v>-18.126634418655062</c:v>
                      </c:pt>
                      <c:pt idx="8">
                        <c:v>-18.864044509343476</c:v>
                      </c:pt>
                      <c:pt idx="9">
                        <c:v>-18.385118803800967</c:v>
                      </c:pt>
                      <c:pt idx="10">
                        <c:v>6.624808872684981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15A-45A6-9D8B-91CA041D3460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Electricity Savings Predict </a:t>
            </a:r>
            <a:r>
              <a:rPr lang="en-US">
                <a:solidFill>
                  <a:srgbClr val="FF0000"/>
                </a:solidFill>
              </a:rPr>
              <a:t>5min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market_fleet_binomial_route!$J$25:$J$35</c:f>
              <c:numCache>
                <c:formatCode>General</c:formatCode>
                <c:ptCount val="11"/>
                <c:pt idx="0">
                  <c:v>0</c:v>
                </c:pt>
                <c:pt idx="1">
                  <c:v>2.95701259227096</c:v>
                </c:pt>
                <c:pt idx="2">
                  <c:v>10.278983933999138</c:v>
                </c:pt>
                <c:pt idx="3">
                  <c:v>4.9178607613258176</c:v>
                </c:pt>
                <c:pt idx="4">
                  <c:v>6.0605731654363959</c:v>
                </c:pt>
                <c:pt idx="5">
                  <c:v>7.7399044724272725</c:v>
                </c:pt>
                <c:pt idx="6">
                  <c:v>5.6451729628021505</c:v>
                </c:pt>
                <c:pt idx="7">
                  <c:v>8.4578086553770522</c:v>
                </c:pt>
                <c:pt idx="8">
                  <c:v>10.169344333478071</c:v>
                </c:pt>
                <c:pt idx="9">
                  <c:v>9.1388044579533929</c:v>
                </c:pt>
                <c:pt idx="10">
                  <c:v>0.88761036329426113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57-48E5-BB54-985A8AA5E5F6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market_fleet_binomial_route!$J$69:$J$79</c:f>
              <c:numCache>
                <c:formatCode>General</c:formatCode>
                <c:ptCount val="11"/>
                <c:pt idx="0">
                  <c:v>0</c:v>
                </c:pt>
                <c:pt idx="1">
                  <c:v>6.0055724417426637</c:v>
                </c:pt>
                <c:pt idx="2">
                  <c:v>9.941380807642215</c:v>
                </c:pt>
                <c:pt idx="3">
                  <c:v>7.05601389491967</c:v>
                </c:pt>
                <c:pt idx="4">
                  <c:v>9.3721956867853606</c:v>
                </c:pt>
                <c:pt idx="5">
                  <c:v>10.285135330728044</c:v>
                </c:pt>
                <c:pt idx="6">
                  <c:v>9.7376610218555548</c:v>
                </c:pt>
                <c:pt idx="7">
                  <c:v>18.209219858156029</c:v>
                </c:pt>
                <c:pt idx="8">
                  <c:v>16.617817339701837</c:v>
                </c:pt>
                <c:pt idx="9">
                  <c:v>17.973657548125644</c:v>
                </c:pt>
                <c:pt idx="10">
                  <c:v>14.952959907367211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157-48E5-BB54-985A8AA5E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market_fleet_binomial_route!$J$3:$J$13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0.76349688811694572</c:v>
                      </c:pt>
                      <c:pt idx="2">
                        <c:v>7.7247069040382117</c:v>
                      </c:pt>
                      <c:pt idx="3">
                        <c:v>3.0225068750904689</c:v>
                      </c:pt>
                      <c:pt idx="4">
                        <c:v>4.2046605876393208</c:v>
                      </c:pt>
                      <c:pt idx="5">
                        <c:v>4.6030539875524692</c:v>
                      </c:pt>
                      <c:pt idx="6">
                        <c:v>7.8792155159936321</c:v>
                      </c:pt>
                      <c:pt idx="7">
                        <c:v>11.247647995368366</c:v>
                      </c:pt>
                      <c:pt idx="8">
                        <c:v>8.8008394847300728</c:v>
                      </c:pt>
                      <c:pt idx="9">
                        <c:v>4.5035460992907819</c:v>
                      </c:pt>
                      <c:pt idx="10">
                        <c:v>0.18200897380229411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157-48E5-BB54-985A8AA5E5F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market_fleet_binomial_route!$J$14:$J$24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5.022796352583585</c:v>
                      </c:pt>
                      <c:pt idx="2">
                        <c:v>7.1801273700969848</c:v>
                      </c:pt>
                      <c:pt idx="3">
                        <c:v>5.2836879432624109</c:v>
                      </c:pt>
                      <c:pt idx="4">
                        <c:v>6.6869300911854168</c:v>
                      </c:pt>
                      <c:pt idx="5">
                        <c:v>3.9850195397307902</c:v>
                      </c:pt>
                      <c:pt idx="6">
                        <c:v>2.555724417426549</c:v>
                      </c:pt>
                      <c:pt idx="7">
                        <c:v>8.8446229555652156</c:v>
                      </c:pt>
                      <c:pt idx="8">
                        <c:v>4.9511506730351691</c:v>
                      </c:pt>
                      <c:pt idx="9">
                        <c:v>7.1468374583876182</c:v>
                      </c:pt>
                      <c:pt idx="10">
                        <c:v>6.8530178028658222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157-48E5-BB54-985A8AA5E5F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market_fleet_binomial_route!$J$36:$J$46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4.7691416992328914</c:v>
                      </c:pt>
                      <c:pt idx="2">
                        <c:v>5.1136199160515332</c:v>
                      </c:pt>
                      <c:pt idx="3">
                        <c:v>5.125199015776519</c:v>
                      </c:pt>
                      <c:pt idx="4">
                        <c:v>4.4561441597915792</c:v>
                      </c:pt>
                      <c:pt idx="5">
                        <c:v>3.8373860182370887</c:v>
                      </c:pt>
                      <c:pt idx="6">
                        <c:v>2.7909248805905382</c:v>
                      </c:pt>
                      <c:pt idx="7">
                        <c:v>9.5954552033579503</c:v>
                      </c:pt>
                      <c:pt idx="8">
                        <c:v>3.2975104935591295</c:v>
                      </c:pt>
                      <c:pt idx="9">
                        <c:v>9.4322622666087739</c:v>
                      </c:pt>
                      <c:pt idx="10">
                        <c:v>2.5694745983499865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57-48E5-BB54-985A8AA5E5F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market_fleet_binomial_route!$J$47:$J$57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5.562310030395146</c:v>
                      </c:pt>
                      <c:pt idx="2">
                        <c:v>11.901505282964262</c:v>
                      </c:pt>
                      <c:pt idx="3">
                        <c:v>8.2016210739615119</c:v>
                      </c:pt>
                      <c:pt idx="4">
                        <c:v>11.076132580691848</c:v>
                      </c:pt>
                      <c:pt idx="5">
                        <c:v>8.8156752062527186</c:v>
                      </c:pt>
                      <c:pt idx="6">
                        <c:v>15.982052395426265</c:v>
                      </c:pt>
                      <c:pt idx="7">
                        <c:v>19.418512085685339</c:v>
                      </c:pt>
                      <c:pt idx="8">
                        <c:v>13.835214937038643</c:v>
                      </c:pt>
                      <c:pt idx="9">
                        <c:v>15.94297293385439</c:v>
                      </c:pt>
                      <c:pt idx="10">
                        <c:v>18.597481545809817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157-48E5-BB54-985A8AA5E5F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market_fleet_binomial_route!$J$58:$J$68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-0.4631639889998454</c:v>
                      </c:pt>
                      <c:pt idx="2">
                        <c:v>7.609277753654653</c:v>
                      </c:pt>
                      <c:pt idx="3">
                        <c:v>5.7056013894919779</c:v>
                      </c:pt>
                      <c:pt idx="4">
                        <c:v>7.65016644955855</c:v>
                      </c:pt>
                      <c:pt idx="5">
                        <c:v>6.7560428426689842</c:v>
                      </c:pt>
                      <c:pt idx="6">
                        <c:v>10.865175857577073</c:v>
                      </c:pt>
                      <c:pt idx="7">
                        <c:v>17.823129251700678</c:v>
                      </c:pt>
                      <c:pt idx="8">
                        <c:v>16.239325517441021</c:v>
                      </c:pt>
                      <c:pt idx="9">
                        <c:v>17.455130988565635</c:v>
                      </c:pt>
                      <c:pt idx="10">
                        <c:v>9.9012158054711286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157-48E5-BB54-985A8AA5E5F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market_fleet_binomial_route!$J$80:$J$90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-2.7388189318280522</c:v>
                      </c:pt>
                      <c:pt idx="2">
                        <c:v>11.583803734259664</c:v>
                      </c:pt>
                      <c:pt idx="3">
                        <c:v>6.4647561152120527</c:v>
                      </c:pt>
                      <c:pt idx="4">
                        <c:v>7.0165725864814119</c:v>
                      </c:pt>
                      <c:pt idx="5">
                        <c:v>12.79888551165147</c:v>
                      </c:pt>
                      <c:pt idx="6">
                        <c:v>7.3038789984078711</c:v>
                      </c:pt>
                      <c:pt idx="7">
                        <c:v>15.895932841221603</c:v>
                      </c:pt>
                      <c:pt idx="8">
                        <c:v>17.650890143291367</c:v>
                      </c:pt>
                      <c:pt idx="9">
                        <c:v>18.402807931683309</c:v>
                      </c:pt>
                      <c:pt idx="10">
                        <c:v>6.0450137501809209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157-48E5-BB54-985A8AA5E5F6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Network Fuel Savings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'market fleet &amp; left turn yield'!$D$3:$D$13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yield'!$V$3:$V$13</c:f>
              <c:numCache>
                <c:formatCode>General</c:formatCode>
                <c:ptCount val="11"/>
                <c:pt idx="0">
                  <c:v>0</c:v>
                </c:pt>
                <c:pt idx="1">
                  <c:v>5.371256604628309</c:v>
                </c:pt>
                <c:pt idx="2">
                  <c:v>-1.9149282812535144</c:v>
                </c:pt>
                <c:pt idx="3">
                  <c:v>-1.5847134230419284</c:v>
                </c:pt>
                <c:pt idx="4">
                  <c:v>-1.7027324517890303</c:v>
                </c:pt>
                <c:pt idx="5">
                  <c:v>-1.9947997451530783</c:v>
                </c:pt>
                <c:pt idx="6">
                  <c:v>0.34001666306825729</c:v>
                </c:pt>
                <c:pt idx="7">
                  <c:v>2.856034004315442</c:v>
                </c:pt>
                <c:pt idx="8">
                  <c:v>3.6389862814468996</c:v>
                </c:pt>
                <c:pt idx="9">
                  <c:v>7.7566715190015856</c:v>
                </c:pt>
                <c:pt idx="10">
                  <c:v>6.3056070297484803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43-41FD-84BF-CBFB49E342FD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yield'!$V$14:$V$24</c:f>
              <c:numCache>
                <c:formatCode>General</c:formatCode>
                <c:ptCount val="11"/>
                <c:pt idx="0">
                  <c:v>0</c:v>
                </c:pt>
                <c:pt idx="1">
                  <c:v>5.5247740617752052</c:v>
                </c:pt>
                <c:pt idx="2">
                  <c:v>1.1081337760923364</c:v>
                </c:pt>
                <c:pt idx="3">
                  <c:v>4.0689411269161475</c:v>
                </c:pt>
                <c:pt idx="4">
                  <c:v>-1.843931424453914</c:v>
                </c:pt>
                <c:pt idx="5">
                  <c:v>0.40598016061713799</c:v>
                </c:pt>
                <c:pt idx="6">
                  <c:v>5.5638488243794759</c:v>
                </c:pt>
                <c:pt idx="7">
                  <c:v>6.0221494298396028</c:v>
                </c:pt>
                <c:pt idx="8">
                  <c:v>6.4409779022283145</c:v>
                </c:pt>
                <c:pt idx="9">
                  <c:v>11.075377203915961</c:v>
                </c:pt>
                <c:pt idx="10">
                  <c:v>7.2206187588001018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43-41FD-84BF-CBFB49E342FD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yield'!$V$25:$V$35</c:f>
              <c:numCache>
                <c:formatCode>General</c:formatCode>
                <c:ptCount val="11"/>
                <c:pt idx="0">
                  <c:v>0</c:v>
                </c:pt>
                <c:pt idx="1">
                  <c:v>6.6019129414289184</c:v>
                </c:pt>
                <c:pt idx="2">
                  <c:v>-1.5270947053034383</c:v>
                </c:pt>
                <c:pt idx="3">
                  <c:v>2.2917679409454439</c:v>
                </c:pt>
                <c:pt idx="4">
                  <c:v>-1.4539785393456426</c:v>
                </c:pt>
                <c:pt idx="5">
                  <c:v>2.3272663693452502</c:v>
                </c:pt>
                <c:pt idx="6">
                  <c:v>2.5111164388188549</c:v>
                </c:pt>
                <c:pt idx="7">
                  <c:v>7.499042999458247</c:v>
                </c:pt>
                <c:pt idx="8">
                  <c:v>7.3353263669875215</c:v>
                </c:pt>
                <c:pt idx="9">
                  <c:v>8.5638633946299354</c:v>
                </c:pt>
                <c:pt idx="10">
                  <c:v>9.2049544149845701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43-41FD-84BF-CBFB49E342FD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'market fleet &amp; left turn yield'!$D$36:$D$46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yield'!$V$36:$V$46</c:f>
              <c:numCache>
                <c:formatCode>General</c:formatCode>
                <c:ptCount val="11"/>
                <c:pt idx="0">
                  <c:v>0</c:v>
                </c:pt>
                <c:pt idx="1">
                  <c:v>4.5289636710673253</c:v>
                </c:pt>
                <c:pt idx="2">
                  <c:v>8.4639909505503277E-2</c:v>
                </c:pt>
                <c:pt idx="3">
                  <c:v>3.493813604110394</c:v>
                </c:pt>
                <c:pt idx="4">
                  <c:v>-3.1106160169438786</c:v>
                </c:pt>
                <c:pt idx="5">
                  <c:v>1.2140992340021943</c:v>
                </c:pt>
                <c:pt idx="6">
                  <c:v>4.0327804144044146</c:v>
                </c:pt>
                <c:pt idx="7">
                  <c:v>7.8876713163426526</c:v>
                </c:pt>
                <c:pt idx="8">
                  <c:v>6.6595316591673965</c:v>
                </c:pt>
                <c:pt idx="9">
                  <c:v>11.264790459929822</c:v>
                </c:pt>
                <c:pt idx="10">
                  <c:v>8.5159140249257135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43-41FD-84BF-CBFB49E342FD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yield'!$V$47:$V$57</c:f>
              <c:numCache>
                <c:formatCode>General</c:formatCode>
                <c:ptCount val="11"/>
                <c:pt idx="0">
                  <c:v>0</c:v>
                </c:pt>
                <c:pt idx="1">
                  <c:v>5.1050183916297867</c:v>
                </c:pt>
                <c:pt idx="2">
                  <c:v>1.6104100465850635</c:v>
                </c:pt>
                <c:pt idx="3">
                  <c:v>2.4423713479998401</c:v>
                </c:pt>
                <c:pt idx="4">
                  <c:v>-3.1628040049644786</c:v>
                </c:pt>
                <c:pt idx="5">
                  <c:v>-0.34796407241150146</c:v>
                </c:pt>
                <c:pt idx="6">
                  <c:v>6.2260004794936963</c:v>
                </c:pt>
                <c:pt idx="7">
                  <c:v>3.9236359927572644</c:v>
                </c:pt>
                <c:pt idx="8">
                  <c:v>7.1714772776944047</c:v>
                </c:pt>
                <c:pt idx="9">
                  <c:v>15.545265132198526</c:v>
                </c:pt>
                <c:pt idx="10">
                  <c:v>16.7073088350025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43-41FD-84BF-CBFB49E342FD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yield'!$V$58:$V$68</c:f>
              <c:numCache>
                <c:formatCode>General</c:formatCode>
                <c:ptCount val="11"/>
                <c:pt idx="0">
                  <c:v>0</c:v>
                </c:pt>
                <c:pt idx="1">
                  <c:v>2.4373379887491202</c:v>
                </c:pt>
                <c:pt idx="2">
                  <c:v>-0.72030020014226004</c:v>
                </c:pt>
                <c:pt idx="3">
                  <c:v>3.1568434479570513</c:v>
                </c:pt>
                <c:pt idx="4">
                  <c:v>1.9057887605087944</c:v>
                </c:pt>
                <c:pt idx="5">
                  <c:v>0.25590658085230283</c:v>
                </c:pt>
                <c:pt idx="6">
                  <c:v>8.9760690258992923</c:v>
                </c:pt>
                <c:pt idx="7">
                  <c:v>11.291149367584897</c:v>
                </c:pt>
                <c:pt idx="8">
                  <c:v>13.643052705894185</c:v>
                </c:pt>
                <c:pt idx="9">
                  <c:v>14.416070721346605</c:v>
                </c:pt>
                <c:pt idx="10">
                  <c:v>20.216487430509833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B43-41FD-84BF-CBFB49E342FD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yield'!$V$69:$V$79</c:f>
              <c:numCache>
                <c:formatCode>General</c:formatCode>
                <c:ptCount val="11"/>
                <c:pt idx="0">
                  <c:v>0</c:v>
                </c:pt>
                <c:pt idx="1">
                  <c:v>3.2408210733506153</c:v>
                </c:pt>
                <c:pt idx="2">
                  <c:v>0.34942109745775762</c:v>
                </c:pt>
                <c:pt idx="3">
                  <c:v>2.2036841540578793</c:v>
                </c:pt>
                <c:pt idx="4">
                  <c:v>1.0399185125628703</c:v>
                </c:pt>
                <c:pt idx="5">
                  <c:v>3.1764470576703689</c:v>
                </c:pt>
                <c:pt idx="6">
                  <c:v>8.7938084382943345</c:v>
                </c:pt>
                <c:pt idx="7">
                  <c:v>9.4096002055729926</c:v>
                </c:pt>
                <c:pt idx="8">
                  <c:v>15.017557151807434</c:v>
                </c:pt>
                <c:pt idx="9">
                  <c:v>17.785242455590542</c:v>
                </c:pt>
                <c:pt idx="10">
                  <c:v>18.188705936582313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B43-41FD-84BF-CBFB49E342FD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B43-41FD-84BF-CBFB49E34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Network Electricity Savings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'market fleet &amp; left turn yield'!$D$3:$D$13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yield'!$W$3:$W$13</c:f>
              <c:numCache>
                <c:formatCode>General</c:formatCode>
                <c:ptCount val="11"/>
                <c:pt idx="0">
                  <c:v>0</c:v>
                </c:pt>
                <c:pt idx="1">
                  <c:v>-2.1495383139465076</c:v>
                </c:pt>
                <c:pt idx="2">
                  <c:v>1.4703335065488758</c:v>
                </c:pt>
                <c:pt idx="3">
                  <c:v>-2.062930540565743</c:v>
                </c:pt>
                <c:pt idx="4">
                  <c:v>-0.20319516062410592</c:v>
                </c:pt>
                <c:pt idx="5">
                  <c:v>-1.6831887649731432</c:v>
                </c:pt>
                <c:pt idx="6">
                  <c:v>0.77613889221996324</c:v>
                </c:pt>
                <c:pt idx="7">
                  <c:v>1.6652009966556154</c:v>
                </c:pt>
                <c:pt idx="8">
                  <c:v>-0.13124408735393447</c:v>
                </c:pt>
                <c:pt idx="9">
                  <c:v>0.19320195600325718</c:v>
                </c:pt>
                <c:pt idx="10">
                  <c:v>-2.9929647839469129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DF-424F-B97E-B998D36A09CA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yield'!$W$14:$W$24</c:f>
              <c:numCache>
                <c:formatCode>General</c:formatCode>
                <c:ptCount val="11"/>
                <c:pt idx="0">
                  <c:v>0</c:v>
                </c:pt>
                <c:pt idx="1">
                  <c:v>-1.790782268057713</c:v>
                </c:pt>
                <c:pt idx="2">
                  <c:v>3.8350588266645382</c:v>
                </c:pt>
                <c:pt idx="3">
                  <c:v>-1.8747251868729178</c:v>
                </c:pt>
                <c:pt idx="4">
                  <c:v>-1.6105714780615819</c:v>
                </c:pt>
                <c:pt idx="5">
                  <c:v>-2.1538687026155499</c:v>
                </c:pt>
                <c:pt idx="6">
                  <c:v>2.1085661750010054</c:v>
                </c:pt>
                <c:pt idx="7">
                  <c:v>2.8966969127659872</c:v>
                </c:pt>
                <c:pt idx="8">
                  <c:v>0.90904851367736483</c:v>
                </c:pt>
                <c:pt idx="9">
                  <c:v>1.4033790355891365</c:v>
                </c:pt>
                <c:pt idx="10">
                  <c:v>-0.42071391453811768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DF-424F-B97E-B998D36A09CA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yield'!$W$25:$W$35</c:f>
              <c:numCache>
                <c:formatCode>General</c:formatCode>
                <c:ptCount val="11"/>
                <c:pt idx="0">
                  <c:v>0</c:v>
                </c:pt>
                <c:pt idx="1">
                  <c:v>-3.0326044956096512</c:v>
                </c:pt>
                <c:pt idx="2">
                  <c:v>3.1478594555702122</c:v>
                </c:pt>
                <c:pt idx="3">
                  <c:v>-2.4266831887649705</c:v>
                </c:pt>
                <c:pt idx="4">
                  <c:v>-2.8943651650211146</c:v>
                </c:pt>
                <c:pt idx="5">
                  <c:v>-0.47967382180117824</c:v>
                </c:pt>
                <c:pt idx="6">
                  <c:v>0.67720616647346221</c:v>
                </c:pt>
                <c:pt idx="7">
                  <c:v>2.7364725320115686</c:v>
                </c:pt>
                <c:pt idx="8">
                  <c:v>0.70452092577047909</c:v>
                </c:pt>
                <c:pt idx="9">
                  <c:v>0.127246805505595</c:v>
                </c:pt>
                <c:pt idx="10">
                  <c:v>5.229777084916136E-2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DF-424F-B97E-B998D36A09CA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'market fleet &amp; left turn yield'!$D$36:$D$46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yield'!$W$36:$W$46</c:f>
              <c:numCache>
                <c:formatCode>General</c:formatCode>
                <c:ptCount val="11"/>
                <c:pt idx="0">
                  <c:v>0</c:v>
                </c:pt>
                <c:pt idx="1">
                  <c:v>-2.3011019173628573</c:v>
                </c:pt>
                <c:pt idx="2">
                  <c:v>2.816418168978434</c:v>
                </c:pt>
                <c:pt idx="3">
                  <c:v>-1.2718018414144994</c:v>
                </c:pt>
                <c:pt idx="4">
                  <c:v>-1.0582803693488421</c:v>
                </c:pt>
                <c:pt idx="5">
                  <c:v>-1.43569039719657</c:v>
                </c:pt>
                <c:pt idx="6">
                  <c:v>0.83676433358649083</c:v>
                </c:pt>
                <c:pt idx="7">
                  <c:v>3.2064862560125853</c:v>
                </c:pt>
                <c:pt idx="8">
                  <c:v>0.65622043676965724</c:v>
                </c:pt>
                <c:pt idx="9">
                  <c:v>1.589585748357792</c:v>
                </c:pt>
                <c:pt idx="10">
                  <c:v>-0.21618632663121684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DF-424F-B97E-B998D36A09CA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yield'!$W$47:$W$57</c:f>
              <c:numCache>
                <c:formatCode>General</c:formatCode>
                <c:ptCount val="11"/>
                <c:pt idx="0">
                  <c:v>0</c:v>
                </c:pt>
                <c:pt idx="1">
                  <c:v>-1.8214280955616793</c:v>
                </c:pt>
                <c:pt idx="2">
                  <c:v>4.3054056574862427</c:v>
                </c:pt>
                <c:pt idx="3">
                  <c:v>2.5919041718298206</c:v>
                </c:pt>
                <c:pt idx="4">
                  <c:v>1.756139158705422</c:v>
                </c:pt>
                <c:pt idx="5">
                  <c:v>3.3863639391880138</c:v>
                </c:pt>
                <c:pt idx="6">
                  <c:v>7.2900427709157753</c:v>
                </c:pt>
                <c:pt idx="7">
                  <c:v>7.7667186313306908</c:v>
                </c:pt>
                <c:pt idx="8">
                  <c:v>8.7970180277411405</c:v>
                </c:pt>
                <c:pt idx="9">
                  <c:v>9.2140677672516063</c:v>
                </c:pt>
                <c:pt idx="10">
                  <c:v>9.2813553450320487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EDF-424F-B97E-B998D36A09CA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yield'!$W$58:$W$68</c:f>
              <c:numCache>
                <c:formatCode>General</c:formatCode>
                <c:ptCount val="11"/>
                <c:pt idx="0">
                  <c:v>0</c:v>
                </c:pt>
                <c:pt idx="1">
                  <c:v>-1.748810808650118</c:v>
                </c:pt>
                <c:pt idx="2">
                  <c:v>4.8816804572890495</c:v>
                </c:pt>
                <c:pt idx="3">
                  <c:v>-0.99898735526507909</c:v>
                </c:pt>
                <c:pt idx="4">
                  <c:v>1.5292934138119365</c:v>
                </c:pt>
                <c:pt idx="5">
                  <c:v>3.1372000373079585</c:v>
                </c:pt>
                <c:pt idx="6">
                  <c:v>4.9526322100971285</c:v>
                </c:pt>
                <c:pt idx="7">
                  <c:v>9.0418515409521554</c:v>
                </c:pt>
                <c:pt idx="8">
                  <c:v>8.7493837523817088</c:v>
                </c:pt>
                <c:pt idx="9">
                  <c:v>8.0048900081278038</c:v>
                </c:pt>
                <c:pt idx="10">
                  <c:v>8.9615727971646013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EDF-424F-B97E-B998D36A09CA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yield'!$W$69:$W$79</c:f>
              <c:numCache>
                <c:formatCode>General</c:formatCode>
                <c:ptCount val="11"/>
                <c:pt idx="0">
                  <c:v>0</c:v>
                </c:pt>
                <c:pt idx="1">
                  <c:v>-1.9370161623429434</c:v>
                </c:pt>
                <c:pt idx="2">
                  <c:v>4.5748890754287137</c:v>
                </c:pt>
                <c:pt idx="3">
                  <c:v>0.65522111630757995</c:v>
                </c:pt>
                <c:pt idx="4">
                  <c:v>2.4060305658818679</c:v>
                </c:pt>
                <c:pt idx="5">
                  <c:v>2.3510679404671464</c:v>
                </c:pt>
                <c:pt idx="6">
                  <c:v>5.3300422379448715</c:v>
                </c:pt>
                <c:pt idx="7">
                  <c:v>8.6761002518287587</c:v>
                </c:pt>
                <c:pt idx="8">
                  <c:v>9.3083369975083627</c:v>
                </c:pt>
                <c:pt idx="9">
                  <c:v>9.0065422179584598</c:v>
                </c:pt>
                <c:pt idx="10">
                  <c:v>9.3130004929980927</c:v>
                </c:pt>
              </c:numCache>
            </c:numRef>
          </c:xVal>
          <c:y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EDF-424F-B97E-B998D36A09CA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EDF-424F-B97E-B998D36A0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70, Prediction Horizon 2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'70demand'!$D$23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'70demand'!$C$25:$C$28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'70demand'!$D$25:$D$28</c:f>
              <c:numCache>
                <c:formatCode>General</c:formatCode>
                <c:ptCount val="4"/>
                <c:pt idx="0">
                  <c:v>-1.1660485394483835</c:v>
                </c:pt>
                <c:pt idx="1">
                  <c:v>-1.6081509324771419</c:v>
                </c:pt>
                <c:pt idx="2">
                  <c:v>1.0508626422086751</c:v>
                </c:pt>
                <c:pt idx="3">
                  <c:v>3.3654314323950607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E4-4856-A8C3-C904411628C6}"/>
            </c:ext>
          </c:extLst>
        </c:ser>
        <c:ser>
          <c:idx val="1"/>
          <c:order val="1"/>
          <c:tx>
            <c:strRef>
              <c:f>'70demand'!$E$23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'70demand'!$C$25:$C$28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'70demand'!$E$25:$E$28</c:f>
              <c:numCache>
                <c:formatCode>General</c:formatCode>
                <c:ptCount val="4"/>
                <c:pt idx="0">
                  <c:v>0.16983695652173231</c:v>
                </c:pt>
                <c:pt idx="1">
                  <c:v>-2.2903013107416945</c:v>
                </c:pt>
                <c:pt idx="2">
                  <c:v>-1.3532009271099816</c:v>
                </c:pt>
                <c:pt idx="3">
                  <c:v>-0.2182904411764765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E4-4856-A8C3-C904411628C6}"/>
            </c:ext>
          </c:extLst>
        </c:ser>
        <c:ser>
          <c:idx val="2"/>
          <c:order val="2"/>
          <c:tx>
            <c:strRef>
              <c:f>'70demand'!$F$23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'70demand'!$C$25:$C$28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'70demand'!$F$25:$F$28</c:f>
              <c:numCache>
                <c:formatCode>General</c:formatCode>
                <c:ptCount val="4"/>
                <c:pt idx="0">
                  <c:v>-4.1928930214006952</c:v>
                </c:pt>
                <c:pt idx="1">
                  <c:v>-2.5370492702321989</c:v>
                </c:pt>
                <c:pt idx="2">
                  <c:v>1.0376288467051389</c:v>
                </c:pt>
                <c:pt idx="3">
                  <c:v>2.8156198975458331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E4-4856-A8C3-C904411628C6}"/>
            </c:ext>
          </c:extLst>
        </c:ser>
        <c:ser>
          <c:idx val="3"/>
          <c:order val="3"/>
          <c:tx>
            <c:strRef>
              <c:f>'70demand'!$G$23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'70demand'!$C$25:$C$28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'70demand'!$G$25:$G$28</c:f>
              <c:numCache>
                <c:formatCode>General</c:formatCode>
                <c:ptCount val="4"/>
                <c:pt idx="0">
                  <c:v>5.4162858675045458</c:v>
                </c:pt>
                <c:pt idx="1">
                  <c:v>-2.9207610444345398</c:v>
                </c:pt>
                <c:pt idx="2">
                  <c:v>-3.0627582195971272</c:v>
                </c:pt>
                <c:pt idx="3">
                  <c:v>-8.0122661389608645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E4-4856-A8C3-C904411628C6}"/>
            </c:ext>
          </c:extLst>
        </c:ser>
        <c:ser>
          <c:idx val="4"/>
          <c:order val="4"/>
          <c:tx>
            <c:strRef>
              <c:f>'70demand'!$H$23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'70demand'!$C$25:$C$28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'70demand'!$H$25:$H$28</c:f>
              <c:numCache>
                <c:formatCode>General</c:formatCode>
                <c:ptCount val="4"/>
                <c:pt idx="0">
                  <c:v>-13.832980828273179</c:v>
                </c:pt>
                <c:pt idx="1">
                  <c:v>-10.404584840008193</c:v>
                </c:pt>
                <c:pt idx="2">
                  <c:v>-16.057174046530665</c:v>
                </c:pt>
                <c:pt idx="3">
                  <c:v>-13.314457255918668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0E4-4856-A8C3-C904411628C6}"/>
            </c:ext>
          </c:extLst>
        </c:ser>
        <c:ser>
          <c:idx val="5"/>
          <c:order val="5"/>
          <c:tx>
            <c:strRef>
              <c:f>'70demand'!$I$23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'70demand'!$C$25:$C$28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'70demand'!$I$25:$I$28</c:f>
              <c:numCache>
                <c:formatCode>General</c:formatCode>
                <c:ptCount val="4"/>
                <c:pt idx="0">
                  <c:v>-26.510910110104575</c:v>
                </c:pt>
                <c:pt idx="1">
                  <c:v>-4.440861182430333</c:v>
                </c:pt>
                <c:pt idx="2">
                  <c:v>-8.0332735866684164</c:v>
                </c:pt>
                <c:pt idx="3">
                  <c:v>-19.32746939425186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0E4-4856-A8C3-C90441162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778480"/>
        <c:axId val="1459790480"/>
      </c:scatterChart>
      <c:valAx>
        <c:axId val="145977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90480"/>
        <c:crossesAt val="-40"/>
        <c:crossBetween val="midCat"/>
      </c:valAx>
      <c:valAx>
        <c:axId val="145979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7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ICE Fuel Savings per Vehicle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'market fleet &amp; left turn yield'!$D$3:$D$13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yield'!$Z$3:$Z$13</c:f>
              <c:numCache>
                <c:formatCode>General</c:formatCode>
                <c:ptCount val="11"/>
                <c:pt idx="0">
                  <c:v>0</c:v>
                </c:pt>
                <c:pt idx="1">
                  <c:v>0.33341332967635806</c:v>
                </c:pt>
                <c:pt idx="2">
                  <c:v>0.33084201865057378</c:v>
                </c:pt>
                <c:pt idx="3">
                  <c:v>-2.1011896599012578</c:v>
                </c:pt>
                <c:pt idx="4">
                  <c:v>-4.1303826110806394</c:v>
                </c:pt>
                <c:pt idx="5">
                  <c:v>-2.6085950356555165</c:v>
                </c:pt>
                <c:pt idx="6">
                  <c:v>1.9863377674163469</c:v>
                </c:pt>
                <c:pt idx="7">
                  <c:v>4.8340647284695608</c:v>
                </c:pt>
                <c:pt idx="8">
                  <c:v>6.5007028250137209</c:v>
                </c:pt>
                <c:pt idx="9">
                  <c:v>9.8185511519473447</c:v>
                </c:pt>
                <c:pt idx="10">
                  <c:v>7.4122325836533092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4B-4AA7-B5A2-685DB738593A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yield'!$Z$14:$Z$24</c:f>
              <c:numCache>
                <c:formatCode>General</c:formatCode>
                <c:ptCount val="11"/>
                <c:pt idx="0">
                  <c:v>0</c:v>
                </c:pt>
                <c:pt idx="1">
                  <c:v>3.6332624794295172</c:v>
                </c:pt>
                <c:pt idx="2">
                  <c:v>1.2732275095995618</c:v>
                </c:pt>
                <c:pt idx="3">
                  <c:v>0.44955087767416108</c:v>
                </c:pt>
                <c:pt idx="4">
                  <c:v>-3.9019644816236978</c:v>
                </c:pt>
                <c:pt idx="5">
                  <c:v>-0.98866908941305698</c:v>
                </c:pt>
                <c:pt idx="6">
                  <c:v>5.008485326385081</c:v>
                </c:pt>
                <c:pt idx="7">
                  <c:v>4.6459304717498711</c:v>
                </c:pt>
                <c:pt idx="8">
                  <c:v>7.4023758913878153</c:v>
                </c:pt>
                <c:pt idx="9">
                  <c:v>11.03349561162918</c:v>
                </c:pt>
                <c:pt idx="10">
                  <c:v>7.8497840098738463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4B-4AA7-B5A2-685DB738593A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yield'!$Z$25:$Z$35</c:f>
              <c:numCache>
                <c:formatCode>General</c:formatCode>
                <c:ptCount val="11"/>
                <c:pt idx="0">
                  <c:v>0</c:v>
                </c:pt>
                <c:pt idx="1">
                  <c:v>5.1936197202413572</c:v>
                </c:pt>
                <c:pt idx="2">
                  <c:v>0.93981417992320371</c:v>
                </c:pt>
                <c:pt idx="3">
                  <c:v>-1.1699465167306562</c:v>
                </c:pt>
                <c:pt idx="4">
                  <c:v>-3.9538192539769543</c:v>
                </c:pt>
                <c:pt idx="5">
                  <c:v>1.8929134668129475</c:v>
                </c:pt>
                <c:pt idx="6">
                  <c:v>3.5196962424574867</c:v>
                </c:pt>
                <c:pt idx="7">
                  <c:v>7.0903901535929803</c:v>
                </c:pt>
                <c:pt idx="8">
                  <c:v>8.6168917992320289</c:v>
                </c:pt>
                <c:pt idx="9">
                  <c:v>8.2701933625891311</c:v>
                </c:pt>
                <c:pt idx="10">
                  <c:v>9.4131411135491003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4B-4AA7-B5A2-685DB738593A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'market fleet &amp; left turn yield'!$D$36:$D$46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yield'!$Z$36:$Z$46</c:f>
              <c:numCache>
                <c:formatCode>General</c:formatCode>
                <c:ptCount val="11"/>
                <c:pt idx="0">
                  <c:v>0</c:v>
                </c:pt>
                <c:pt idx="1">
                  <c:v>3.7498285792649515</c:v>
                </c:pt>
                <c:pt idx="2">
                  <c:v>2.7350178277564452</c:v>
                </c:pt>
                <c:pt idx="3">
                  <c:v>1.2432288809654479</c:v>
                </c:pt>
                <c:pt idx="4">
                  <c:v>-3.7832556226001111</c:v>
                </c:pt>
                <c:pt idx="5">
                  <c:v>1.579642073505209</c:v>
                </c:pt>
                <c:pt idx="6">
                  <c:v>4.2816614097641255</c:v>
                </c:pt>
                <c:pt idx="7">
                  <c:v>6.8786855458036245</c:v>
                </c:pt>
                <c:pt idx="8">
                  <c:v>6.8311162918266639</c:v>
                </c:pt>
                <c:pt idx="9">
                  <c:v>11.832744788809652</c:v>
                </c:pt>
                <c:pt idx="10">
                  <c:v>7.7087904552934736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4B-4AA7-B5A2-685DB738593A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yield'!$Z$47:$Z$57</c:f>
              <c:numCache>
                <c:formatCode>General</c:formatCode>
                <c:ptCount val="11"/>
                <c:pt idx="0">
                  <c:v>0</c:v>
                </c:pt>
                <c:pt idx="1">
                  <c:v>6.6326967910038368</c:v>
                </c:pt>
                <c:pt idx="2">
                  <c:v>7.1096749862863389</c:v>
                </c:pt>
                <c:pt idx="3">
                  <c:v>5.6693122600109671</c:v>
                </c:pt>
                <c:pt idx="4">
                  <c:v>0.53311848601206602</c:v>
                </c:pt>
                <c:pt idx="5">
                  <c:v>5.1756205430608908</c:v>
                </c:pt>
                <c:pt idx="6">
                  <c:v>12.437431431705976</c:v>
                </c:pt>
                <c:pt idx="7">
                  <c:v>7.9483509325287898</c:v>
                </c:pt>
                <c:pt idx="8">
                  <c:v>13.552094761382341</c:v>
                </c:pt>
                <c:pt idx="9">
                  <c:v>21.08346475589687</c:v>
                </c:pt>
                <c:pt idx="10">
                  <c:v>21.407449945145377</c:v>
                </c:pt>
              </c:numCache>
            </c:numRef>
          </c:xVal>
          <c:y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34B-4AA7-B5A2-685DB738593A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yield'!$Z$58:$Z$68</c:f>
              <c:numCache>
                <c:formatCode>General</c:formatCode>
                <c:ptCount val="11"/>
                <c:pt idx="0">
                  <c:v>0</c:v>
                </c:pt>
                <c:pt idx="1">
                  <c:v>4.267519199122324</c:v>
                </c:pt>
                <c:pt idx="2">
                  <c:v>4.0652427317608311</c:v>
                </c:pt>
                <c:pt idx="3">
                  <c:v>3.3517039221064158</c:v>
                </c:pt>
                <c:pt idx="4">
                  <c:v>2.949722298409216</c:v>
                </c:pt>
                <c:pt idx="5">
                  <c:v>2.2203270707624756</c:v>
                </c:pt>
                <c:pt idx="6">
                  <c:v>11.638610806363145</c:v>
                </c:pt>
                <c:pt idx="7">
                  <c:v>13.666946653867255</c:v>
                </c:pt>
                <c:pt idx="8">
                  <c:v>16.265684997257278</c:v>
                </c:pt>
                <c:pt idx="9">
                  <c:v>17.487486286341198</c:v>
                </c:pt>
                <c:pt idx="10">
                  <c:v>20.848189797037861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34B-4AA7-B5A2-685DB738593A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yield'!$Z$69:$Z$79</c:f>
              <c:numCache>
                <c:formatCode>General</c:formatCode>
                <c:ptCount val="11"/>
                <c:pt idx="0">
                  <c:v>0</c:v>
                </c:pt>
                <c:pt idx="1">
                  <c:v>6.0511519473395472</c:v>
                </c:pt>
                <c:pt idx="2">
                  <c:v>3.279278661546897</c:v>
                </c:pt>
                <c:pt idx="3">
                  <c:v>2.9394370543060906</c:v>
                </c:pt>
                <c:pt idx="4">
                  <c:v>2.6887342292923759</c:v>
                </c:pt>
                <c:pt idx="5">
                  <c:v>4.2889467910038466</c:v>
                </c:pt>
                <c:pt idx="6">
                  <c:v>12.495714481623704</c:v>
                </c:pt>
                <c:pt idx="7">
                  <c:v>11.956596269884798</c:v>
                </c:pt>
                <c:pt idx="8">
                  <c:v>18.387445145364783</c:v>
                </c:pt>
                <c:pt idx="9">
                  <c:v>19.89809037301152</c:v>
                </c:pt>
                <c:pt idx="10">
                  <c:v>21.717292923752058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34B-4AA7-B5A2-685DB738593A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34B-4AA7-B5A2-685DB7385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BEV Electricity Savings per Vehicle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'market fleet &amp; left turn yield'!$D$3:$D$13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yield'!$AA$3:$AA$13</c:f>
              <c:numCache>
                <c:formatCode>General</c:formatCode>
                <c:ptCount val="11"/>
                <c:pt idx="0">
                  <c:v>0</c:v>
                </c:pt>
                <c:pt idx="1">
                  <c:v>-0.33205754655614084</c:v>
                </c:pt>
                <c:pt idx="2">
                  <c:v>-1.785092960985134</c:v>
                </c:pt>
                <c:pt idx="3">
                  <c:v>-7.5079799706518537</c:v>
                </c:pt>
                <c:pt idx="4">
                  <c:v>-12.78081176346006</c:v>
                </c:pt>
                <c:pt idx="5">
                  <c:v>-6.4407061706730451</c:v>
                </c:pt>
                <c:pt idx="6">
                  <c:v>-2.3765941031420663</c:v>
                </c:pt>
                <c:pt idx="7">
                  <c:v>-3.7827330075790893</c:v>
                </c:pt>
                <c:pt idx="8">
                  <c:v>-6.3597718711707438</c:v>
                </c:pt>
                <c:pt idx="9">
                  <c:v>-5.7032207312829906</c:v>
                </c:pt>
                <c:pt idx="10">
                  <c:v>-6.3892712887463539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FA-4073-B4FC-B35AB57B9A5B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yield'!$AA$14:$AA$24</c:f>
              <c:numCache>
                <c:formatCode>General</c:formatCode>
                <c:ptCount val="11"/>
                <c:pt idx="0">
                  <c:v>0</c:v>
                </c:pt>
                <c:pt idx="1">
                  <c:v>-0.69664009197766674</c:v>
                </c:pt>
                <c:pt idx="2">
                  <c:v>-3.188206284132332</c:v>
                </c:pt>
                <c:pt idx="3">
                  <c:v>-8.0480462308821128</c:v>
                </c:pt>
                <c:pt idx="4">
                  <c:v>-12.132580972119275</c:v>
                </c:pt>
                <c:pt idx="5">
                  <c:v>-5.8408846799691441</c:v>
                </c:pt>
                <c:pt idx="6">
                  <c:v>-2.8727894346701288</c:v>
                </c:pt>
                <c:pt idx="7">
                  <c:v>-3.0240684991603937</c:v>
                </c:pt>
                <c:pt idx="8">
                  <c:v>-5.9566131643041995</c:v>
                </c:pt>
                <c:pt idx="9">
                  <c:v>-4.8598399467497631</c:v>
                </c:pt>
                <c:pt idx="10">
                  <c:v>-5.8718968881896503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FA-4073-B4FC-B35AB57B9A5B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yield'!$AA$25:$AA$35</c:f>
              <c:numCache>
                <c:formatCode>General</c:formatCode>
                <c:ptCount val="11"/>
                <c:pt idx="0">
                  <c:v>0</c:v>
                </c:pt>
                <c:pt idx="1">
                  <c:v>-1.0808889157829384</c:v>
                </c:pt>
                <c:pt idx="2">
                  <c:v>-3.2373719800916709</c:v>
                </c:pt>
                <c:pt idx="3">
                  <c:v>-7.6403491520808471</c:v>
                </c:pt>
                <c:pt idx="4">
                  <c:v>-13.311801279820893</c:v>
                </c:pt>
                <c:pt idx="5">
                  <c:v>-5.2826649320000527</c:v>
                </c:pt>
                <c:pt idx="6">
                  <c:v>-3.1912318654221403</c:v>
                </c:pt>
                <c:pt idx="7">
                  <c:v>-2.8773278066048498</c:v>
                </c:pt>
                <c:pt idx="8">
                  <c:v>-6.0435986263861006</c:v>
                </c:pt>
                <c:pt idx="9">
                  <c:v>-5.2698062115183975</c:v>
                </c:pt>
                <c:pt idx="10">
                  <c:v>-5.2728317928081889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FA-4073-B4FC-B35AB57B9A5B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'market fleet &amp; left turn yield'!$D$36:$D$46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yield'!$AA$36:$AA$46</c:f>
              <c:numCache>
                <c:formatCode>General</c:formatCode>
                <c:ptCount val="11"/>
                <c:pt idx="0">
                  <c:v>0</c:v>
                </c:pt>
                <c:pt idx="1">
                  <c:v>-9.0767438694249886E-3</c:v>
                </c:pt>
                <c:pt idx="2">
                  <c:v>-2.030921440781813</c:v>
                </c:pt>
                <c:pt idx="3">
                  <c:v>-7.0654887070178347</c:v>
                </c:pt>
                <c:pt idx="4">
                  <c:v>-12.277052478707468</c:v>
                </c:pt>
                <c:pt idx="5">
                  <c:v>-6.2584148979622736</c:v>
                </c:pt>
                <c:pt idx="6">
                  <c:v>-2.8508539703190476</c:v>
                </c:pt>
                <c:pt idx="7">
                  <c:v>-2.8659818767680725</c:v>
                </c:pt>
                <c:pt idx="8">
                  <c:v>-5.2932544665143739</c:v>
                </c:pt>
                <c:pt idx="9">
                  <c:v>-5.6109405019439293</c:v>
                </c:pt>
                <c:pt idx="10">
                  <c:v>-5.624555617748058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FA-4073-B4FC-B35AB57B9A5B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yield'!$AA$47:$AA$57</c:f>
              <c:numCache>
                <c:formatCode>General</c:formatCode>
                <c:ptCount val="11"/>
                <c:pt idx="0">
                  <c:v>0</c:v>
                </c:pt>
                <c:pt idx="1">
                  <c:v>18.3728423823427</c:v>
                </c:pt>
                <c:pt idx="2">
                  <c:v>13.954737303904515</c:v>
                </c:pt>
                <c:pt idx="3">
                  <c:v>13.994069860671972</c:v>
                </c:pt>
                <c:pt idx="4">
                  <c:v>3.2184620970303985</c:v>
                </c:pt>
                <c:pt idx="5">
                  <c:v>13.665794290728098</c:v>
                </c:pt>
                <c:pt idx="6">
                  <c:v>17.468193576690915</c:v>
                </c:pt>
                <c:pt idx="7">
                  <c:v>12.454805379483535</c:v>
                </c:pt>
                <c:pt idx="8">
                  <c:v>11.435940880141592</c:v>
                </c:pt>
                <c:pt idx="9">
                  <c:v>12.514560609957195</c:v>
                </c:pt>
                <c:pt idx="10">
                  <c:v>12.237719921939993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7FA-4073-B4FC-B35AB57B9A5B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yield'!$AA$58:$AA$68</c:f>
              <c:numCache>
                <c:formatCode>General</c:formatCode>
                <c:ptCount val="11"/>
                <c:pt idx="0">
                  <c:v>0</c:v>
                </c:pt>
                <c:pt idx="1">
                  <c:v>19.269170839447529</c:v>
                </c:pt>
                <c:pt idx="2">
                  <c:v>7.1290259141037424</c:v>
                </c:pt>
                <c:pt idx="3">
                  <c:v>8.2008380860172725</c:v>
                </c:pt>
                <c:pt idx="4">
                  <c:v>1.5014447150658761</c:v>
                </c:pt>
                <c:pt idx="5">
                  <c:v>10.842926947339764</c:v>
                </c:pt>
                <c:pt idx="6">
                  <c:v>11.053204846981233</c:v>
                </c:pt>
                <c:pt idx="7">
                  <c:v>15.796559914073486</c:v>
                </c:pt>
                <c:pt idx="8">
                  <c:v>14.224770434019629</c:v>
                </c:pt>
                <c:pt idx="9">
                  <c:v>9.9246630258838504</c:v>
                </c:pt>
                <c:pt idx="10">
                  <c:v>9.6795909414096126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7FA-4073-B4FC-B35AB57B9A5B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yield'!$AA$69:$AA$79</c:f>
              <c:numCache>
                <c:formatCode>General</c:formatCode>
                <c:ptCount val="11"/>
                <c:pt idx="0">
                  <c:v>0</c:v>
                </c:pt>
                <c:pt idx="1">
                  <c:v>12.650711767998418</c:v>
                </c:pt>
                <c:pt idx="2">
                  <c:v>11.323237977096346</c:v>
                </c:pt>
                <c:pt idx="3">
                  <c:v>6.8536980167314701</c:v>
                </c:pt>
                <c:pt idx="4">
                  <c:v>2.3274284071827274</c:v>
                </c:pt>
                <c:pt idx="5">
                  <c:v>9.7302694280138642</c:v>
                </c:pt>
                <c:pt idx="6">
                  <c:v>13.168842563877577</c:v>
                </c:pt>
                <c:pt idx="7">
                  <c:v>15.138495983540837</c:v>
                </c:pt>
                <c:pt idx="8">
                  <c:v>14.966794245344387</c:v>
                </c:pt>
                <c:pt idx="9">
                  <c:v>10.696186254784203</c:v>
                </c:pt>
                <c:pt idx="10">
                  <c:v>12.724082114276209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7FA-4073-B4FC-B35AB57B9A5B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7FA-4073-B4FC-B35AB57B9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BEV 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PHEV Electricity Savings per Vehicle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'market fleet &amp; left turn yield'!$D$3:$D$13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yield'!$AB$3:$AB$13</c:f>
              <c:numCache>
                <c:formatCode>General</c:formatCode>
                <c:ptCount val="11"/>
                <c:pt idx="0">
                  <c:v>0</c:v>
                </c:pt>
                <c:pt idx="1">
                  <c:v>-10.634831713897526</c:v>
                </c:pt>
                <c:pt idx="2">
                  <c:v>-21.269663427795052</c:v>
                </c:pt>
                <c:pt idx="3">
                  <c:v>-19.214943883168818</c:v>
                </c:pt>
                <c:pt idx="4">
                  <c:v>-16.719789312367599</c:v>
                </c:pt>
                <c:pt idx="5">
                  <c:v>-10.95807496410197</c:v>
                </c:pt>
                <c:pt idx="6">
                  <c:v>-4.9690600833220628</c:v>
                </c:pt>
                <c:pt idx="7">
                  <c:v>-9.1911835725462225</c:v>
                </c:pt>
                <c:pt idx="8">
                  <c:v>-10.278105099130084</c:v>
                </c:pt>
                <c:pt idx="9">
                  <c:v>-8.6193907315471296</c:v>
                </c:pt>
                <c:pt idx="10">
                  <c:v>-14.068808314176989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2C-419A-9E11-89569299ED3B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yield'!$AB$14:$AB$24</c:f>
              <c:numCache>
                <c:formatCode>General</c:formatCode>
                <c:ptCount val="11"/>
                <c:pt idx="0">
                  <c:v>0</c:v>
                </c:pt>
                <c:pt idx="1">
                  <c:v>-5.1326134409952253</c:v>
                </c:pt>
                <c:pt idx="2">
                  <c:v>-23.074545559912682</c:v>
                </c:pt>
                <c:pt idx="3">
                  <c:v>-20.030135028106706</c:v>
                </c:pt>
                <c:pt idx="4">
                  <c:v>-15.484768288678117</c:v>
                </c:pt>
                <c:pt idx="5">
                  <c:v>-11.125491786917015</c:v>
                </c:pt>
                <c:pt idx="6">
                  <c:v>-4.4925660491561619</c:v>
                </c:pt>
                <c:pt idx="7">
                  <c:v>-7.7713601329031992</c:v>
                </c:pt>
                <c:pt idx="8">
                  <c:v>-9.1158460022794436</c:v>
                </c:pt>
                <c:pt idx="9">
                  <c:v>-7.7301498380564189</c:v>
                </c:pt>
                <c:pt idx="10">
                  <c:v>-13.694696106271046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2C-419A-9E11-89569299ED3B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yield'!$AB$25:$AB$35</c:f>
              <c:numCache>
                <c:formatCode>General</c:formatCode>
                <c:ptCount val="11"/>
                <c:pt idx="0">
                  <c:v>0</c:v>
                </c:pt>
                <c:pt idx="1">
                  <c:v>-10.756530865866925</c:v>
                </c:pt>
                <c:pt idx="2">
                  <c:v>-22.305715996677428</c:v>
                </c:pt>
                <c:pt idx="3">
                  <c:v>-19.305091403146143</c:v>
                </c:pt>
                <c:pt idx="4">
                  <c:v>-16.356623589030328</c:v>
                </c:pt>
                <c:pt idx="5">
                  <c:v>-10.76683343957863</c:v>
                </c:pt>
                <c:pt idx="6">
                  <c:v>-4.8293314273571939</c:v>
                </c:pt>
                <c:pt idx="7">
                  <c:v>-8.0933155613936858</c:v>
                </c:pt>
                <c:pt idx="8">
                  <c:v>-10.681193295600158</c:v>
                </c:pt>
                <c:pt idx="9">
                  <c:v>-9.8447530923818896</c:v>
                </c:pt>
                <c:pt idx="10">
                  <c:v>-13.247178060669279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2C-419A-9E11-89569299ED3B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'market fleet &amp; left turn yield'!$D$36:$D$46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yield'!$AB$36:$AB$46</c:f>
              <c:numCache>
                <c:formatCode>General</c:formatCode>
                <c:ptCount val="11"/>
                <c:pt idx="0">
                  <c:v>0</c:v>
                </c:pt>
                <c:pt idx="1">
                  <c:v>-11.23302490003284</c:v>
                </c:pt>
                <c:pt idx="2">
                  <c:v>-22.950270764515356</c:v>
                </c:pt>
                <c:pt idx="3">
                  <c:v>-19.784161080739985</c:v>
                </c:pt>
                <c:pt idx="4">
                  <c:v>-16.037887714824752</c:v>
                </c:pt>
                <c:pt idx="5">
                  <c:v>-8.8866137371942209</c:v>
                </c:pt>
                <c:pt idx="6">
                  <c:v>-5.0443976535888417</c:v>
                </c:pt>
                <c:pt idx="7">
                  <c:v>-8.9703221486017508</c:v>
                </c:pt>
                <c:pt idx="8">
                  <c:v>-9.7030927038460799</c:v>
                </c:pt>
                <c:pt idx="9">
                  <c:v>-8.5356823201396015</c:v>
                </c:pt>
                <c:pt idx="10">
                  <c:v>-12.94518386874522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D2C-419A-9E11-89569299ED3B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yield'!$AB$47:$AB$57</c:f>
              <c:numCache>
                <c:formatCode>General</c:formatCode>
                <c:ptCount val="11"/>
                <c:pt idx="0">
                  <c:v>0</c:v>
                </c:pt>
                <c:pt idx="1">
                  <c:v>8.7185530035221905</c:v>
                </c:pt>
                <c:pt idx="2">
                  <c:v>-9.423635391916342</c:v>
                </c:pt>
                <c:pt idx="3">
                  <c:v>3.2362959671863005</c:v>
                </c:pt>
                <c:pt idx="4">
                  <c:v>2.8634715809943279</c:v>
                </c:pt>
                <c:pt idx="5">
                  <c:v>9.4551870239084153</c:v>
                </c:pt>
                <c:pt idx="6">
                  <c:v>16.666344711238168</c:v>
                </c:pt>
                <c:pt idx="7">
                  <c:v>9.3463660890786215</c:v>
                </c:pt>
                <c:pt idx="8">
                  <c:v>12.075904211820918</c:v>
                </c:pt>
                <c:pt idx="9">
                  <c:v>9.4886703884714159</c:v>
                </c:pt>
                <c:pt idx="10">
                  <c:v>5.1963606158363431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D2C-419A-9E11-89569299ED3B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yield'!$AB$58:$AB$68</c:f>
              <c:numCache>
                <c:formatCode>General</c:formatCode>
                <c:ptCount val="11"/>
                <c:pt idx="0">
                  <c:v>0</c:v>
                </c:pt>
                <c:pt idx="1">
                  <c:v>1.100443654580463</c:v>
                </c:pt>
                <c:pt idx="2">
                  <c:v>-8.6754109761044695</c:v>
                </c:pt>
                <c:pt idx="3">
                  <c:v>-5.815802860252024</c:v>
                </c:pt>
                <c:pt idx="4">
                  <c:v>-0.31294067649275192</c:v>
                </c:pt>
                <c:pt idx="5">
                  <c:v>3.6297255008016713</c:v>
                </c:pt>
                <c:pt idx="6">
                  <c:v>11.690845519346297</c:v>
                </c:pt>
                <c:pt idx="7">
                  <c:v>11.609068840509723</c:v>
                </c:pt>
                <c:pt idx="8">
                  <c:v>6.1570756144519381</c:v>
                </c:pt>
                <c:pt idx="9">
                  <c:v>6.2922968944179383</c:v>
                </c:pt>
                <c:pt idx="10">
                  <c:v>3.4191666505688905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D2C-419A-9E11-89569299ED3B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yield'!$AB$69:$AB$79</c:f>
              <c:numCache>
                <c:formatCode>General</c:formatCode>
                <c:ptCount val="11"/>
                <c:pt idx="0">
                  <c:v>0</c:v>
                </c:pt>
                <c:pt idx="1">
                  <c:v>4.2040939852286892</c:v>
                </c:pt>
                <c:pt idx="2">
                  <c:v>-8.732719042375777</c:v>
                </c:pt>
                <c:pt idx="3">
                  <c:v>-5.1493551232767398</c:v>
                </c:pt>
                <c:pt idx="4">
                  <c:v>2.7630214873052976</c:v>
                </c:pt>
                <c:pt idx="5">
                  <c:v>6.0289373539127302</c:v>
                </c:pt>
                <c:pt idx="6">
                  <c:v>14.034681038756991</c:v>
                </c:pt>
                <c:pt idx="7">
                  <c:v>8.8924089349070439</c:v>
                </c:pt>
                <c:pt idx="8">
                  <c:v>7.7153398883458593</c:v>
                </c:pt>
                <c:pt idx="9">
                  <c:v>8.4139831681702031</c:v>
                </c:pt>
                <c:pt idx="10">
                  <c:v>5.2762055621019766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D2C-419A-9E11-89569299ED3B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D2C-419A-9E11-89569299E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PHEV 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HFCV Electricity Savings per Vehicle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'market fleet &amp; left turn yield'!$D$3:$D$13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yield'!$AC$3:$AC$13</c:f>
              <c:numCache>
                <c:formatCode>General</c:formatCode>
                <c:ptCount val="11"/>
                <c:pt idx="0">
                  <c:v>0</c:v>
                </c:pt>
                <c:pt idx="1">
                  <c:v>-29.693345043076857</c:v>
                </c:pt>
                <c:pt idx="2">
                  <c:v>-6.5032625184174355</c:v>
                </c:pt>
                <c:pt idx="3">
                  <c:v>-12.915072907669639</c:v>
                </c:pt>
                <c:pt idx="4">
                  <c:v>-7.2218149618586498</c:v>
                </c:pt>
                <c:pt idx="5">
                  <c:v>-6.1483411599904079</c:v>
                </c:pt>
                <c:pt idx="6">
                  <c:v>-8.6008550048266432</c:v>
                </c:pt>
                <c:pt idx="7">
                  <c:v>-8.022383997329019</c:v>
                </c:pt>
                <c:pt idx="8">
                  <c:v>-11.565065286658879</c:v>
                </c:pt>
                <c:pt idx="9">
                  <c:v>-7.4308483999506389</c:v>
                </c:pt>
                <c:pt idx="10">
                  <c:v>-6.4800365808516682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77-407C-B42B-10D2496E188C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yield'!$AC$14:$AC$24</c:f>
              <c:numCache>
                <c:formatCode>General</c:formatCode>
                <c:ptCount val="11"/>
                <c:pt idx="0">
                  <c:v>0</c:v>
                </c:pt>
                <c:pt idx="1">
                  <c:v>-31.126820877214623</c:v>
                </c:pt>
                <c:pt idx="2">
                  <c:v>-7.5484297088773804</c:v>
                </c:pt>
                <c:pt idx="3">
                  <c:v>-15.725411353128596</c:v>
                </c:pt>
                <c:pt idx="4">
                  <c:v>-5.6838224086748799</c:v>
                </c:pt>
                <c:pt idx="5">
                  <c:v>-5.6562416078155158</c:v>
                </c:pt>
                <c:pt idx="6">
                  <c:v>-10.876271075723817</c:v>
                </c:pt>
                <c:pt idx="7">
                  <c:v>-9.4725534740921873</c:v>
                </c:pt>
                <c:pt idx="8">
                  <c:v>-11.933777045515582</c:v>
                </c:pt>
                <c:pt idx="9">
                  <c:v>-6.705037851020121</c:v>
                </c:pt>
                <c:pt idx="10">
                  <c:v>-3.0941303700907952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77-407C-B42B-10D2496E188C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yield'!$AC$25:$AC$35</c:f>
              <c:numCache>
                <c:formatCode>General</c:formatCode>
                <c:ptCount val="11"/>
                <c:pt idx="0">
                  <c:v>0</c:v>
                </c:pt>
                <c:pt idx="1">
                  <c:v>-30.742431610501026</c:v>
                </c:pt>
                <c:pt idx="2">
                  <c:v>-7.0447171879196038</c:v>
                </c:pt>
                <c:pt idx="3">
                  <c:v>-16.650093992466093</c:v>
                </c:pt>
                <c:pt idx="4">
                  <c:v>-9.6525544902269562</c:v>
                </c:pt>
                <c:pt idx="5">
                  <c:v>-4.4644606864716145</c:v>
                </c:pt>
                <c:pt idx="6">
                  <c:v>-9.3048912372892332</c:v>
                </c:pt>
                <c:pt idx="7">
                  <c:v>-9.2388424773365596</c:v>
                </c:pt>
                <c:pt idx="8">
                  <c:v>-11.625307562220105</c:v>
                </c:pt>
                <c:pt idx="9">
                  <c:v>-6.1592283182243728</c:v>
                </c:pt>
                <c:pt idx="10">
                  <c:v>-3.4396161913817287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77-407C-B42B-10D2496E188C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'market fleet &amp; left turn yield'!$D$36:$D$46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yield'!$AC$36:$AC$46</c:f>
              <c:numCache>
                <c:formatCode>General</c:formatCode>
                <c:ptCount val="11"/>
                <c:pt idx="0">
                  <c:v>0</c:v>
                </c:pt>
                <c:pt idx="1">
                  <c:v>-31.523694085369836</c:v>
                </c:pt>
                <c:pt idx="2">
                  <c:v>-5.0066411665227175</c:v>
                </c:pt>
                <c:pt idx="3">
                  <c:v>-14.792744797752894</c:v>
                </c:pt>
                <c:pt idx="4">
                  <c:v>-6.9075389941717402</c:v>
                </c:pt>
                <c:pt idx="5">
                  <c:v>-4.3759117995020906</c:v>
                </c:pt>
                <c:pt idx="6">
                  <c:v>-9.2221488347111613</c:v>
                </c:pt>
                <c:pt idx="7">
                  <c:v>-8.5224674655421335</c:v>
                </c:pt>
                <c:pt idx="8">
                  <c:v>-11.541839349093095</c:v>
                </c:pt>
                <c:pt idx="9">
                  <c:v>-5.9901144603235661</c:v>
                </c:pt>
                <c:pt idx="10">
                  <c:v>-3.8700218468975258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77-407C-B42B-10D2496E188C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yield'!$AC$47:$AC$57</c:f>
              <c:numCache>
                <c:formatCode>General</c:formatCode>
                <c:ptCount val="11"/>
                <c:pt idx="0">
                  <c:v>0</c:v>
                </c:pt>
                <c:pt idx="1">
                  <c:v>-14.265080528680398</c:v>
                </c:pt>
                <c:pt idx="2">
                  <c:v>23.932877040434917</c:v>
                </c:pt>
                <c:pt idx="3">
                  <c:v>6.2267286992749176</c:v>
                </c:pt>
                <c:pt idx="4">
                  <c:v>12.211036675207049</c:v>
                </c:pt>
                <c:pt idx="5">
                  <c:v>20.335034149386331</c:v>
                </c:pt>
                <c:pt idx="6">
                  <c:v>20.757455888863888</c:v>
                </c:pt>
                <c:pt idx="7">
                  <c:v>11.559258802267429</c:v>
                </c:pt>
                <c:pt idx="8">
                  <c:v>11.099820724794416</c:v>
                </c:pt>
                <c:pt idx="9">
                  <c:v>18.340506760925273</c:v>
                </c:pt>
                <c:pt idx="10">
                  <c:v>24.965705451563043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77-407C-B42B-10D2496E188C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yield'!$AC$58:$AC$68</c:f>
              <c:numCache>
                <c:formatCode>General</c:formatCode>
                <c:ptCount val="11"/>
                <c:pt idx="0">
                  <c:v>0</c:v>
                </c:pt>
                <c:pt idx="1">
                  <c:v>-6.739876757368787</c:v>
                </c:pt>
                <c:pt idx="2">
                  <c:v>15.645572192746249</c:v>
                </c:pt>
                <c:pt idx="3">
                  <c:v>7.048346240664265</c:v>
                </c:pt>
                <c:pt idx="4">
                  <c:v>10.012556522496499</c:v>
                </c:pt>
                <c:pt idx="5">
                  <c:v>13.412978944235981</c:v>
                </c:pt>
                <c:pt idx="6">
                  <c:v>8.6226293212945571</c:v>
                </c:pt>
                <c:pt idx="7">
                  <c:v>9.6452963847376534</c:v>
                </c:pt>
                <c:pt idx="8">
                  <c:v>7.7291565355610867</c:v>
                </c:pt>
                <c:pt idx="9">
                  <c:v>19.280431421790293</c:v>
                </c:pt>
                <c:pt idx="10">
                  <c:v>18.08356982660386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377-407C-B42B-10D2496E188C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yield'!$AC$69:$AC$79</c:f>
              <c:numCache>
                <c:formatCode>General</c:formatCode>
                <c:ptCount val="11"/>
                <c:pt idx="0">
                  <c:v>0</c:v>
                </c:pt>
                <c:pt idx="1">
                  <c:v>-7.6246398165150842</c:v>
                </c:pt>
                <c:pt idx="2">
                  <c:v>16.425818532846559</c:v>
                </c:pt>
                <c:pt idx="3">
                  <c:v>6.9772168068690741</c:v>
                </c:pt>
                <c:pt idx="4">
                  <c:v>8.8556145075012491</c:v>
                </c:pt>
                <c:pt idx="5">
                  <c:v>14.590243654601275</c:v>
                </c:pt>
                <c:pt idx="6">
                  <c:v>8.5994033837287898</c:v>
                </c:pt>
                <c:pt idx="7">
                  <c:v>10.110540946602118</c:v>
                </c:pt>
                <c:pt idx="8">
                  <c:v>10.516269043454276</c:v>
                </c:pt>
                <c:pt idx="9">
                  <c:v>19.755111520790848</c:v>
                </c:pt>
                <c:pt idx="10">
                  <c:v>16.558641863300842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377-407C-B42B-10D2496E188C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377-407C-B42B-10D2496E1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HFCV 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ICE Fuel Savings per Vehicle 2nd hour only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'market fleet &amp; left turn yield'!$D$3:$D$13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yield'!$BK$3:$BK$13</c:f>
              <c:numCache>
                <c:formatCode>General</c:formatCode>
                <c:ptCount val="11"/>
                <c:pt idx="0">
                  <c:v>0</c:v>
                </c:pt>
                <c:pt idx="1">
                  <c:v>-2.5584924131179685</c:v>
                </c:pt>
                <c:pt idx="2">
                  <c:v>-11.372980910425847</c:v>
                </c:pt>
                <c:pt idx="3">
                  <c:v>-14.119921683798342</c:v>
                </c:pt>
                <c:pt idx="4">
                  <c:v>-17.844836025452775</c:v>
                </c:pt>
                <c:pt idx="5">
                  <c:v>-14.059226627508565</c:v>
                </c:pt>
                <c:pt idx="6">
                  <c:v>-13.604013705335296</c:v>
                </c:pt>
                <c:pt idx="7">
                  <c:v>-7.4028389623103266</c:v>
                </c:pt>
                <c:pt idx="8">
                  <c:v>-7.9314733235438055</c:v>
                </c:pt>
                <c:pt idx="9">
                  <c:v>0.89623103279490912</c:v>
                </c:pt>
                <c:pt idx="10">
                  <c:v>-8.9407733724914351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E1-4EC6-983C-44A35C17F9E0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yield'!$BK$14:$BK$24</c:f>
              <c:numCache>
                <c:formatCode>General</c:formatCode>
                <c:ptCount val="11"/>
                <c:pt idx="0">
                  <c:v>0</c:v>
                </c:pt>
                <c:pt idx="1">
                  <c:v>4.0288790993636745</c:v>
                </c:pt>
                <c:pt idx="2">
                  <c:v>3.2951541850220201</c:v>
                </c:pt>
                <c:pt idx="3">
                  <c:v>-0.87812041116006734</c:v>
                </c:pt>
                <c:pt idx="4">
                  <c:v>-16.853646598139999</c:v>
                </c:pt>
                <c:pt idx="5">
                  <c:v>-3.1350954478707886</c:v>
                </c:pt>
                <c:pt idx="6">
                  <c:v>-5.3274596182085183</c:v>
                </c:pt>
                <c:pt idx="7">
                  <c:v>3.2501223690650902</c:v>
                </c:pt>
                <c:pt idx="8">
                  <c:v>-1.4111600587371496</c:v>
                </c:pt>
                <c:pt idx="9">
                  <c:v>4.4473813020068445</c:v>
                </c:pt>
                <c:pt idx="10">
                  <c:v>-1.8751835535976511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E1-4EC6-983C-44A35C17F9E0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yield'!$BK$25:$BK$35</c:f>
              <c:numCache>
                <c:formatCode>General</c:formatCode>
                <c:ptCount val="11"/>
                <c:pt idx="0">
                  <c:v>0</c:v>
                </c:pt>
                <c:pt idx="1">
                  <c:v>2.7146353401859984</c:v>
                </c:pt>
                <c:pt idx="2">
                  <c:v>8.7616250611837837E-2</c:v>
                </c:pt>
                <c:pt idx="3">
                  <c:v>-7.7053352912383772</c:v>
                </c:pt>
                <c:pt idx="4">
                  <c:v>-14.860499265785606</c:v>
                </c:pt>
                <c:pt idx="5">
                  <c:v>4.7391091532060674</c:v>
                </c:pt>
                <c:pt idx="6">
                  <c:v>-12.52569750367107</c:v>
                </c:pt>
                <c:pt idx="7">
                  <c:v>1.5976505139500681</c:v>
                </c:pt>
                <c:pt idx="8">
                  <c:v>3.1781693587860982</c:v>
                </c:pt>
                <c:pt idx="9">
                  <c:v>-1.9833578071463533</c:v>
                </c:pt>
                <c:pt idx="10">
                  <c:v>-0.63093489965737271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E1-4EC6-983C-44A35C17F9E0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'market fleet &amp; left turn yield'!$D$36:$D$46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yield'!$BK$36:$BK$46</c:f>
              <c:numCache>
                <c:formatCode>General</c:formatCode>
                <c:ptCount val="11"/>
                <c:pt idx="0">
                  <c:v>0</c:v>
                </c:pt>
                <c:pt idx="1">
                  <c:v>5.0034263338228007</c:v>
                </c:pt>
                <c:pt idx="2">
                  <c:v>-2.1204111600587385</c:v>
                </c:pt>
                <c:pt idx="3">
                  <c:v>-2.5702398433675993</c:v>
                </c:pt>
                <c:pt idx="4">
                  <c:v>-13.742046010768485</c:v>
                </c:pt>
                <c:pt idx="5">
                  <c:v>1.0768477728830053</c:v>
                </c:pt>
                <c:pt idx="6">
                  <c:v>-6.4003915810083232</c:v>
                </c:pt>
                <c:pt idx="7">
                  <c:v>4.5589818893783596</c:v>
                </c:pt>
                <c:pt idx="8">
                  <c:v>-2.7307880567792466</c:v>
                </c:pt>
                <c:pt idx="9">
                  <c:v>7.7679882525697481</c:v>
                </c:pt>
                <c:pt idx="10">
                  <c:v>-3.0097895252080349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E1-4EC6-983C-44A35C17F9E0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yield'!$BK$47:$BK$57</c:f>
              <c:numCache>
                <c:formatCode>General</c:formatCode>
                <c:ptCount val="11"/>
                <c:pt idx="0">
                  <c:v>0</c:v>
                </c:pt>
                <c:pt idx="1">
                  <c:v>8.8007831620166392</c:v>
                </c:pt>
                <c:pt idx="2">
                  <c:v>-0.82280959373471163</c:v>
                </c:pt>
                <c:pt idx="3">
                  <c:v>-7.4185022026431735</c:v>
                </c:pt>
                <c:pt idx="4">
                  <c:v>-9.7704356338717595</c:v>
                </c:pt>
                <c:pt idx="5">
                  <c:v>-4.3044542339696505</c:v>
                </c:pt>
                <c:pt idx="6">
                  <c:v>0.60744003915809697</c:v>
                </c:pt>
                <c:pt idx="7">
                  <c:v>-6.0602055800293702</c:v>
                </c:pt>
                <c:pt idx="8">
                  <c:v>-0.90259422418013324</c:v>
                </c:pt>
                <c:pt idx="9">
                  <c:v>10.106705824767499</c:v>
                </c:pt>
                <c:pt idx="10">
                  <c:v>7.2599118942731202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AE1-4EC6-983C-44A35C17F9E0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yield'!$BK$58:$BK$68</c:f>
              <c:numCache>
                <c:formatCode>General</c:formatCode>
                <c:ptCount val="11"/>
                <c:pt idx="0">
                  <c:v>0</c:v>
                </c:pt>
                <c:pt idx="1">
                  <c:v>-4.8502202643171808</c:v>
                </c:pt>
                <c:pt idx="2">
                  <c:v>5.0646108663729779</c:v>
                </c:pt>
                <c:pt idx="3">
                  <c:v>-4.3338228095937348</c:v>
                </c:pt>
                <c:pt idx="4">
                  <c:v>-8.0078316201664279</c:v>
                </c:pt>
                <c:pt idx="5">
                  <c:v>-6.9153206069505631</c:v>
                </c:pt>
                <c:pt idx="6">
                  <c:v>2.3876651982378823</c:v>
                </c:pt>
                <c:pt idx="7">
                  <c:v>12.128732256485558</c:v>
                </c:pt>
                <c:pt idx="8">
                  <c:v>7.0048947626040086</c:v>
                </c:pt>
                <c:pt idx="9">
                  <c:v>12.324033284385697</c:v>
                </c:pt>
                <c:pt idx="10">
                  <c:v>17.100832109642681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AE1-4EC6-983C-44A35C17F9E0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yield'!$BK$69:$BK$79</c:f>
              <c:numCache>
                <c:formatCode>General</c:formatCode>
                <c:ptCount val="11"/>
                <c:pt idx="0">
                  <c:v>0</c:v>
                </c:pt>
                <c:pt idx="1">
                  <c:v>3.1326480665678287E-2</c:v>
                </c:pt>
                <c:pt idx="2">
                  <c:v>4.9569260890846776</c:v>
                </c:pt>
                <c:pt idx="3">
                  <c:v>-5.3465491923641775</c:v>
                </c:pt>
                <c:pt idx="4">
                  <c:v>-5.1840430739109236</c:v>
                </c:pt>
                <c:pt idx="5">
                  <c:v>1.2325012236906474</c:v>
                </c:pt>
                <c:pt idx="6">
                  <c:v>5.6916299559471364</c:v>
                </c:pt>
                <c:pt idx="7">
                  <c:v>5.6671561429270563</c:v>
                </c:pt>
                <c:pt idx="8">
                  <c:v>12.816446402349479</c:v>
                </c:pt>
                <c:pt idx="9">
                  <c:v>12.01027900146843</c:v>
                </c:pt>
                <c:pt idx="10">
                  <c:v>25.019089574155633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AE1-4EC6-983C-44A35C17F9E0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AE1-4EC6-983C-44A35C17F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BEV Electricity Savings per Vehicle 2nd hour only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'market fleet &amp; left turn yield'!$D$3:$D$13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yield'!$BL$3:$BL$13</c:f>
              <c:numCache>
                <c:formatCode>General</c:formatCode>
                <c:ptCount val="11"/>
                <c:pt idx="0">
                  <c:v>0</c:v>
                </c:pt>
                <c:pt idx="1">
                  <c:v>-7.1137018934656844</c:v>
                </c:pt>
                <c:pt idx="2">
                  <c:v>-11.953532945133558</c:v>
                </c:pt>
                <c:pt idx="3">
                  <c:v>-18.618139605773312</c:v>
                </c:pt>
                <c:pt idx="4">
                  <c:v>-4.7818933821610479</c:v>
                </c:pt>
                <c:pt idx="5">
                  <c:v>-16.11429275330245</c:v>
                </c:pt>
                <c:pt idx="6">
                  <c:v>7.1679858360666513</c:v>
                </c:pt>
                <c:pt idx="7">
                  <c:v>-16.388426663437471</c:v>
                </c:pt>
                <c:pt idx="8">
                  <c:v>-10.904913323158576</c:v>
                </c:pt>
                <c:pt idx="9">
                  <c:v>-4.5637136897839712</c:v>
                </c:pt>
                <c:pt idx="10">
                  <c:v>-4.6455571724747013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87-4C52-8EA2-E431386DC5B6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yield'!$BL$14:$BL$24</c:f>
              <c:numCache>
                <c:formatCode>General</c:formatCode>
                <c:ptCount val="11"/>
                <c:pt idx="0">
                  <c:v>0</c:v>
                </c:pt>
                <c:pt idx="1">
                  <c:v>8.5678852019884602</c:v>
                </c:pt>
                <c:pt idx="2">
                  <c:v>-16.468599870971246</c:v>
                </c:pt>
                <c:pt idx="3">
                  <c:v>-15.954677083616065</c:v>
                </c:pt>
                <c:pt idx="4">
                  <c:v>-9.7492916989412528</c:v>
                </c:pt>
                <c:pt idx="5">
                  <c:v>-11.20900779392146</c:v>
                </c:pt>
                <c:pt idx="6">
                  <c:v>12.957577098857312</c:v>
                </c:pt>
                <c:pt idx="7">
                  <c:v>-4.7327246572282249</c:v>
                </c:pt>
                <c:pt idx="8">
                  <c:v>-4.9768980067353867</c:v>
                </c:pt>
                <c:pt idx="9">
                  <c:v>-3.0344723913955871</c:v>
                </c:pt>
                <c:pt idx="10">
                  <c:v>2.6329800005428359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87-4C52-8EA2-E431386DC5B6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yield'!$BL$25:$BL$35</c:f>
              <c:numCache>
                <c:formatCode>General</c:formatCode>
                <c:ptCount val="11"/>
                <c:pt idx="0">
                  <c:v>0</c:v>
                </c:pt>
                <c:pt idx="1">
                  <c:v>1.7452287546219538</c:v>
                </c:pt>
                <c:pt idx="2">
                  <c:v>-23.41391715017653</c:v>
                </c:pt>
                <c:pt idx="3">
                  <c:v>-3.0983604161490592</c:v>
                </c:pt>
                <c:pt idx="4">
                  <c:v>-18.046174756713988</c:v>
                </c:pt>
                <c:pt idx="5">
                  <c:v>-7.5235456601031885</c:v>
                </c:pt>
                <c:pt idx="6">
                  <c:v>5.5561703096063715</c:v>
                </c:pt>
                <c:pt idx="7">
                  <c:v>-11.926599758227672</c:v>
                </c:pt>
                <c:pt idx="8">
                  <c:v>-13.860360821190781</c:v>
                </c:pt>
                <c:pt idx="9">
                  <c:v>-5.474431219112966</c:v>
                </c:pt>
                <c:pt idx="10">
                  <c:v>-0.43009585291557095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87-4C52-8EA2-E431386DC5B6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'market fleet &amp; left turn yield'!$D$36:$D$46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yield'!$BL$36:$BL$46</c:f>
              <c:numCache>
                <c:formatCode>General</c:formatCode>
                <c:ptCount val="11"/>
                <c:pt idx="0">
                  <c:v>0</c:v>
                </c:pt>
                <c:pt idx="1">
                  <c:v>0.52018631919375402</c:v>
                </c:pt>
                <c:pt idx="2">
                  <c:v>-13.94063842092187</c:v>
                </c:pt>
                <c:pt idx="3">
                  <c:v>-23.105333814929345</c:v>
                </c:pt>
                <c:pt idx="4">
                  <c:v>-17.071777987026145</c:v>
                </c:pt>
                <c:pt idx="5">
                  <c:v>-5.011556216242175</c:v>
                </c:pt>
                <c:pt idx="6">
                  <c:v>6.5708624674557212</c:v>
                </c:pt>
                <c:pt idx="7">
                  <c:v>-5.8752972567818409</c:v>
                </c:pt>
                <c:pt idx="8">
                  <c:v>-9.442169854456397</c:v>
                </c:pt>
                <c:pt idx="9">
                  <c:v>-3.4443161580330921</c:v>
                </c:pt>
                <c:pt idx="10">
                  <c:v>-8.6436739372357657E-2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87-4C52-8EA2-E431386DC5B6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yield'!$BL$47:$BL$57</c:f>
              <c:numCache>
                <c:formatCode>General</c:formatCode>
                <c:ptCount val="11"/>
                <c:pt idx="0">
                  <c:v>0</c:v>
                </c:pt>
                <c:pt idx="1">
                  <c:v>22.969832742821453</c:v>
                </c:pt>
                <c:pt idx="2">
                  <c:v>-6.6258771554378999</c:v>
                </c:pt>
                <c:pt idx="3">
                  <c:v>4.1066846499625127</c:v>
                </c:pt>
                <c:pt idx="4">
                  <c:v>10.731935452216549</c:v>
                </c:pt>
                <c:pt idx="5">
                  <c:v>14.092320283612702</c:v>
                </c:pt>
                <c:pt idx="6">
                  <c:v>24.230890486321481</c:v>
                </c:pt>
                <c:pt idx="7">
                  <c:v>9.3236847105099852</c:v>
                </c:pt>
                <c:pt idx="8">
                  <c:v>-0.13894601461909187</c:v>
                </c:pt>
                <c:pt idx="9">
                  <c:v>14.268743097065956</c:v>
                </c:pt>
                <c:pt idx="10">
                  <c:v>13.964961802894987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687-4C52-8EA2-E431386DC5B6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yield'!$BL$58:$BL$68</c:f>
              <c:numCache>
                <c:formatCode>General</c:formatCode>
                <c:ptCount val="11"/>
                <c:pt idx="0">
                  <c:v>0</c:v>
                </c:pt>
                <c:pt idx="1">
                  <c:v>24.303965024438195</c:v>
                </c:pt>
                <c:pt idx="2">
                  <c:v>-1.2225370226927788</c:v>
                </c:pt>
                <c:pt idx="3">
                  <c:v>7.9926841948125276</c:v>
                </c:pt>
                <c:pt idx="4">
                  <c:v>-1.0538392318404632</c:v>
                </c:pt>
                <c:pt idx="5">
                  <c:v>-3.3695713447594104</c:v>
                </c:pt>
                <c:pt idx="6">
                  <c:v>19.464342757164946</c:v>
                </c:pt>
                <c:pt idx="7">
                  <c:v>21.349665840576396</c:v>
                </c:pt>
                <c:pt idx="8">
                  <c:v>13.148614819933888</c:v>
                </c:pt>
                <c:pt idx="9">
                  <c:v>10.600401283606441</c:v>
                </c:pt>
                <c:pt idx="10">
                  <c:v>16.676027167025413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687-4C52-8EA2-E431386DC5B6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yield'!$BL$69:$BL$79</c:f>
              <c:numCache>
                <c:formatCode>General</c:formatCode>
                <c:ptCount val="11"/>
                <c:pt idx="0">
                  <c:v>0</c:v>
                </c:pt>
                <c:pt idx="1">
                  <c:v>23.294492476454341</c:v>
                </c:pt>
                <c:pt idx="2">
                  <c:v>14.020289667469092</c:v>
                </c:pt>
                <c:pt idx="3">
                  <c:v>4.951739487183767</c:v>
                </c:pt>
                <c:pt idx="4">
                  <c:v>8.1785023060236348</c:v>
                </c:pt>
                <c:pt idx="5">
                  <c:v>5.2409058737313652</c:v>
                </c:pt>
                <c:pt idx="6">
                  <c:v>16.372245872854471</c:v>
                </c:pt>
                <c:pt idx="7">
                  <c:v>28.221804189467655</c:v>
                </c:pt>
                <c:pt idx="8">
                  <c:v>15.548591436081697</c:v>
                </c:pt>
                <c:pt idx="9">
                  <c:v>7.1105701275463868</c:v>
                </c:pt>
                <c:pt idx="10">
                  <c:v>31.730425941043443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687-4C52-8EA2-E431386DC5B6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687-4C52-8EA2-E431386D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BEV 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Network Fuel Savings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yield'!$V$14:$V$24</c:f>
              <c:numCache>
                <c:formatCode>General</c:formatCode>
                <c:ptCount val="11"/>
                <c:pt idx="0">
                  <c:v>0</c:v>
                </c:pt>
                <c:pt idx="1">
                  <c:v>5.5247740617752052</c:v>
                </c:pt>
                <c:pt idx="2">
                  <c:v>1.1081337760923364</c:v>
                </c:pt>
                <c:pt idx="3">
                  <c:v>4.0689411269161475</c:v>
                </c:pt>
                <c:pt idx="4">
                  <c:v>-1.843931424453914</c:v>
                </c:pt>
                <c:pt idx="5">
                  <c:v>0.40598016061713799</c:v>
                </c:pt>
                <c:pt idx="6">
                  <c:v>5.5638488243794759</c:v>
                </c:pt>
                <c:pt idx="7">
                  <c:v>6.0221494298396028</c:v>
                </c:pt>
                <c:pt idx="8">
                  <c:v>6.4409779022283145</c:v>
                </c:pt>
                <c:pt idx="9">
                  <c:v>11.075377203915961</c:v>
                </c:pt>
                <c:pt idx="10">
                  <c:v>7.2206187588001018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67-4E95-AD89-2712145100D2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yield'!$V$58:$V$68</c:f>
              <c:numCache>
                <c:formatCode>General</c:formatCode>
                <c:ptCount val="11"/>
                <c:pt idx="0">
                  <c:v>0</c:v>
                </c:pt>
                <c:pt idx="1">
                  <c:v>2.4373379887491202</c:v>
                </c:pt>
                <c:pt idx="2">
                  <c:v>-0.72030020014226004</c:v>
                </c:pt>
                <c:pt idx="3">
                  <c:v>3.1568434479570513</c:v>
                </c:pt>
                <c:pt idx="4">
                  <c:v>1.9057887605087944</c:v>
                </c:pt>
                <c:pt idx="5">
                  <c:v>0.25590658085230283</c:v>
                </c:pt>
                <c:pt idx="6">
                  <c:v>8.9760690258992923</c:v>
                </c:pt>
                <c:pt idx="7">
                  <c:v>11.291149367584897</c:v>
                </c:pt>
                <c:pt idx="8">
                  <c:v>13.643052705894185</c:v>
                </c:pt>
                <c:pt idx="9">
                  <c:v>14.416070721346605</c:v>
                </c:pt>
                <c:pt idx="10">
                  <c:v>20.216487430509833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567-4E95-AD89-271214510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'market fleet &amp; left turn yield'!$D$3:$D$13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'market fleet &amp; left turn yield'!$V$3:$V$13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5.371256604628309</c:v>
                      </c:pt>
                      <c:pt idx="2">
                        <c:v>-1.9149282812535144</c:v>
                      </c:pt>
                      <c:pt idx="3">
                        <c:v>-1.5847134230419284</c:v>
                      </c:pt>
                      <c:pt idx="4">
                        <c:v>-1.7027324517890303</c:v>
                      </c:pt>
                      <c:pt idx="5">
                        <c:v>-1.9947997451530783</c:v>
                      </c:pt>
                      <c:pt idx="6">
                        <c:v>0.34001666306825729</c:v>
                      </c:pt>
                      <c:pt idx="7">
                        <c:v>2.856034004315442</c:v>
                      </c:pt>
                      <c:pt idx="8">
                        <c:v>3.6389862814468996</c:v>
                      </c:pt>
                      <c:pt idx="9">
                        <c:v>7.7566715190015856</c:v>
                      </c:pt>
                      <c:pt idx="10">
                        <c:v>6.3056070297484803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9567-4E95-AD89-2712145100D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yield'!$V$25:$V$35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6.6019129414289184</c:v>
                      </c:pt>
                      <c:pt idx="2">
                        <c:v>-1.5270947053034383</c:v>
                      </c:pt>
                      <c:pt idx="3">
                        <c:v>2.2917679409454439</c:v>
                      </c:pt>
                      <c:pt idx="4">
                        <c:v>-1.4539785393456426</c:v>
                      </c:pt>
                      <c:pt idx="5">
                        <c:v>2.3272663693452502</c:v>
                      </c:pt>
                      <c:pt idx="6">
                        <c:v>2.5111164388188549</c:v>
                      </c:pt>
                      <c:pt idx="7">
                        <c:v>7.499042999458247</c:v>
                      </c:pt>
                      <c:pt idx="8">
                        <c:v>7.3353263669875215</c:v>
                      </c:pt>
                      <c:pt idx="9">
                        <c:v>8.5638633946299354</c:v>
                      </c:pt>
                      <c:pt idx="10">
                        <c:v>9.2049544149845701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567-4E95-AD89-2712145100D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yield'!$V$36:$V$46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4.5289636710673253</c:v>
                      </c:pt>
                      <c:pt idx="2">
                        <c:v>8.4639909505503277E-2</c:v>
                      </c:pt>
                      <c:pt idx="3">
                        <c:v>3.493813604110394</c:v>
                      </c:pt>
                      <c:pt idx="4">
                        <c:v>-3.1106160169438786</c:v>
                      </c:pt>
                      <c:pt idx="5">
                        <c:v>1.2140992340021943</c:v>
                      </c:pt>
                      <c:pt idx="6">
                        <c:v>4.0327804144044146</c:v>
                      </c:pt>
                      <c:pt idx="7">
                        <c:v>7.8876713163426526</c:v>
                      </c:pt>
                      <c:pt idx="8">
                        <c:v>6.6595316591673965</c:v>
                      </c:pt>
                      <c:pt idx="9">
                        <c:v>11.264790459929822</c:v>
                      </c:pt>
                      <c:pt idx="10">
                        <c:v>8.5159140249257135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567-4E95-AD89-2712145100D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yield'!$V$47:$V$57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5.1050183916297867</c:v>
                      </c:pt>
                      <c:pt idx="2">
                        <c:v>1.6104100465850635</c:v>
                      </c:pt>
                      <c:pt idx="3">
                        <c:v>2.4423713479998401</c:v>
                      </c:pt>
                      <c:pt idx="4">
                        <c:v>-3.1628040049644786</c:v>
                      </c:pt>
                      <c:pt idx="5">
                        <c:v>-0.34796407241150146</c:v>
                      </c:pt>
                      <c:pt idx="6">
                        <c:v>6.2260004794936963</c:v>
                      </c:pt>
                      <c:pt idx="7">
                        <c:v>3.9236359927572644</c:v>
                      </c:pt>
                      <c:pt idx="8">
                        <c:v>7.1714772776944047</c:v>
                      </c:pt>
                      <c:pt idx="9">
                        <c:v>15.545265132198526</c:v>
                      </c:pt>
                      <c:pt idx="10">
                        <c:v>16.7073088350025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567-4E95-AD89-2712145100D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yield'!$V$69:$V$79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3.2408210733506153</c:v>
                      </c:pt>
                      <c:pt idx="2">
                        <c:v>0.34942109745775762</c:v>
                      </c:pt>
                      <c:pt idx="3">
                        <c:v>2.2036841540578793</c:v>
                      </c:pt>
                      <c:pt idx="4">
                        <c:v>1.0399185125628703</c:v>
                      </c:pt>
                      <c:pt idx="5">
                        <c:v>3.1764470576703689</c:v>
                      </c:pt>
                      <c:pt idx="6">
                        <c:v>8.7938084382943345</c:v>
                      </c:pt>
                      <c:pt idx="7">
                        <c:v>9.4096002055729926</c:v>
                      </c:pt>
                      <c:pt idx="8">
                        <c:v>15.017557151807434</c:v>
                      </c:pt>
                      <c:pt idx="9">
                        <c:v>17.785242455590542</c:v>
                      </c:pt>
                      <c:pt idx="10">
                        <c:v>18.188705936582313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567-4E95-AD89-2712145100D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567-4E95-AD89-2712145100D2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Network Electricity Savings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'market fleet &amp; left turn yield'!$D$3:$D$13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yield'!$W$3:$W$13</c:f>
              <c:numCache>
                <c:formatCode>General</c:formatCode>
                <c:ptCount val="11"/>
                <c:pt idx="0">
                  <c:v>0</c:v>
                </c:pt>
                <c:pt idx="1">
                  <c:v>-2.1495383139465076</c:v>
                </c:pt>
                <c:pt idx="2">
                  <c:v>1.4703335065488758</c:v>
                </c:pt>
                <c:pt idx="3">
                  <c:v>-2.062930540565743</c:v>
                </c:pt>
                <c:pt idx="4">
                  <c:v>-0.20319516062410592</c:v>
                </c:pt>
                <c:pt idx="5">
                  <c:v>-1.6831887649731432</c:v>
                </c:pt>
                <c:pt idx="6">
                  <c:v>0.77613889221996324</c:v>
                </c:pt>
                <c:pt idx="7">
                  <c:v>1.6652009966556154</c:v>
                </c:pt>
                <c:pt idx="8">
                  <c:v>-0.13124408735393447</c:v>
                </c:pt>
                <c:pt idx="9">
                  <c:v>0.19320195600325718</c:v>
                </c:pt>
                <c:pt idx="10">
                  <c:v>-2.9929647839469129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E8-493D-ABD2-E3F78FA0F991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yield'!$W$14:$W$24</c:f>
              <c:numCache>
                <c:formatCode>General</c:formatCode>
                <c:ptCount val="11"/>
                <c:pt idx="0">
                  <c:v>0</c:v>
                </c:pt>
                <c:pt idx="1">
                  <c:v>-1.790782268057713</c:v>
                </c:pt>
                <c:pt idx="2">
                  <c:v>3.8350588266645382</c:v>
                </c:pt>
                <c:pt idx="3">
                  <c:v>-1.8747251868729178</c:v>
                </c:pt>
                <c:pt idx="4">
                  <c:v>-1.6105714780615819</c:v>
                </c:pt>
                <c:pt idx="5">
                  <c:v>-2.1538687026155499</c:v>
                </c:pt>
                <c:pt idx="6">
                  <c:v>2.1085661750010054</c:v>
                </c:pt>
                <c:pt idx="7">
                  <c:v>2.8966969127659872</c:v>
                </c:pt>
                <c:pt idx="8">
                  <c:v>0.90904851367736483</c:v>
                </c:pt>
                <c:pt idx="9">
                  <c:v>1.4033790355891365</c:v>
                </c:pt>
                <c:pt idx="10">
                  <c:v>-0.42071391453811768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E8-493D-ABD2-E3F78FA0F991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yield'!$W$25:$W$35</c:f>
              <c:numCache>
                <c:formatCode>General</c:formatCode>
                <c:ptCount val="11"/>
                <c:pt idx="0">
                  <c:v>0</c:v>
                </c:pt>
                <c:pt idx="1">
                  <c:v>-3.0326044956096512</c:v>
                </c:pt>
                <c:pt idx="2">
                  <c:v>3.1478594555702122</c:v>
                </c:pt>
                <c:pt idx="3">
                  <c:v>-2.4266831887649705</c:v>
                </c:pt>
                <c:pt idx="4">
                  <c:v>-2.8943651650211146</c:v>
                </c:pt>
                <c:pt idx="5">
                  <c:v>-0.47967382180117824</c:v>
                </c:pt>
                <c:pt idx="6">
                  <c:v>0.67720616647346221</c:v>
                </c:pt>
                <c:pt idx="7">
                  <c:v>2.7364725320115686</c:v>
                </c:pt>
                <c:pt idx="8">
                  <c:v>0.70452092577047909</c:v>
                </c:pt>
                <c:pt idx="9">
                  <c:v>0.127246805505595</c:v>
                </c:pt>
                <c:pt idx="10">
                  <c:v>5.229777084916136E-2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E8-493D-ABD2-E3F78FA0F991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'market fleet &amp; left turn yield'!$D$36:$D$46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yield'!$W$36:$W$46</c:f>
              <c:numCache>
                <c:formatCode>General</c:formatCode>
                <c:ptCount val="11"/>
                <c:pt idx="0">
                  <c:v>0</c:v>
                </c:pt>
                <c:pt idx="1">
                  <c:v>-2.3011019173628573</c:v>
                </c:pt>
                <c:pt idx="2">
                  <c:v>2.816418168978434</c:v>
                </c:pt>
                <c:pt idx="3">
                  <c:v>-1.2718018414144994</c:v>
                </c:pt>
                <c:pt idx="4">
                  <c:v>-1.0582803693488421</c:v>
                </c:pt>
                <c:pt idx="5">
                  <c:v>-1.43569039719657</c:v>
                </c:pt>
                <c:pt idx="6">
                  <c:v>0.83676433358649083</c:v>
                </c:pt>
                <c:pt idx="7">
                  <c:v>3.2064862560125853</c:v>
                </c:pt>
                <c:pt idx="8">
                  <c:v>0.65622043676965724</c:v>
                </c:pt>
                <c:pt idx="9">
                  <c:v>1.589585748357792</c:v>
                </c:pt>
                <c:pt idx="10">
                  <c:v>-0.21618632663121684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E8-493D-ABD2-E3F78FA0F991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yield'!$W$47:$W$57</c:f>
              <c:numCache>
                <c:formatCode>General</c:formatCode>
                <c:ptCount val="11"/>
                <c:pt idx="0">
                  <c:v>0</c:v>
                </c:pt>
                <c:pt idx="1">
                  <c:v>-1.8214280955616793</c:v>
                </c:pt>
                <c:pt idx="2">
                  <c:v>4.3054056574862427</c:v>
                </c:pt>
                <c:pt idx="3">
                  <c:v>2.5919041718298206</c:v>
                </c:pt>
                <c:pt idx="4">
                  <c:v>1.756139158705422</c:v>
                </c:pt>
                <c:pt idx="5">
                  <c:v>3.3863639391880138</c:v>
                </c:pt>
                <c:pt idx="6">
                  <c:v>7.2900427709157753</c:v>
                </c:pt>
                <c:pt idx="7">
                  <c:v>7.7667186313306908</c:v>
                </c:pt>
                <c:pt idx="8">
                  <c:v>8.7970180277411405</c:v>
                </c:pt>
                <c:pt idx="9">
                  <c:v>9.2140677672516063</c:v>
                </c:pt>
                <c:pt idx="10">
                  <c:v>9.2813553450320487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4E8-493D-ABD2-E3F78FA0F991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yield'!$W$58:$W$68</c:f>
              <c:numCache>
                <c:formatCode>General</c:formatCode>
                <c:ptCount val="11"/>
                <c:pt idx="0">
                  <c:v>0</c:v>
                </c:pt>
                <c:pt idx="1">
                  <c:v>-1.748810808650118</c:v>
                </c:pt>
                <c:pt idx="2">
                  <c:v>4.8816804572890495</c:v>
                </c:pt>
                <c:pt idx="3">
                  <c:v>-0.99898735526507909</c:v>
                </c:pt>
                <c:pt idx="4">
                  <c:v>1.5292934138119365</c:v>
                </c:pt>
                <c:pt idx="5">
                  <c:v>3.1372000373079585</c:v>
                </c:pt>
                <c:pt idx="6">
                  <c:v>4.9526322100971285</c:v>
                </c:pt>
                <c:pt idx="7">
                  <c:v>9.0418515409521554</c:v>
                </c:pt>
                <c:pt idx="8">
                  <c:v>8.7493837523817088</c:v>
                </c:pt>
                <c:pt idx="9">
                  <c:v>8.0048900081278038</c:v>
                </c:pt>
                <c:pt idx="10">
                  <c:v>8.9615727971646013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4E8-493D-ABD2-E3F78FA0F991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yield'!$W$69:$W$79</c:f>
              <c:numCache>
                <c:formatCode>General</c:formatCode>
                <c:ptCount val="11"/>
                <c:pt idx="0">
                  <c:v>0</c:v>
                </c:pt>
                <c:pt idx="1">
                  <c:v>-1.9370161623429434</c:v>
                </c:pt>
                <c:pt idx="2">
                  <c:v>4.5748890754287137</c:v>
                </c:pt>
                <c:pt idx="3">
                  <c:v>0.65522111630757995</c:v>
                </c:pt>
                <c:pt idx="4">
                  <c:v>2.4060305658818679</c:v>
                </c:pt>
                <c:pt idx="5">
                  <c:v>2.3510679404671464</c:v>
                </c:pt>
                <c:pt idx="6">
                  <c:v>5.3300422379448715</c:v>
                </c:pt>
                <c:pt idx="7">
                  <c:v>8.6761002518287587</c:v>
                </c:pt>
                <c:pt idx="8">
                  <c:v>9.3083369975083627</c:v>
                </c:pt>
                <c:pt idx="9">
                  <c:v>9.0065422179584598</c:v>
                </c:pt>
                <c:pt idx="10">
                  <c:v>9.3130004929980927</c:v>
                </c:pt>
              </c:numCache>
            </c:numRef>
          </c:xVal>
          <c:y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4E8-493D-ABD2-E3F78FA0F991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4E8-493D-ABD2-E3F78FA0F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ICE Fuel Savings per Vehicle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yield'!$Z$14:$Z$24</c:f>
              <c:numCache>
                <c:formatCode>General</c:formatCode>
                <c:ptCount val="11"/>
                <c:pt idx="0">
                  <c:v>0</c:v>
                </c:pt>
                <c:pt idx="1">
                  <c:v>3.6332624794295172</c:v>
                </c:pt>
                <c:pt idx="2">
                  <c:v>1.2732275095995618</c:v>
                </c:pt>
                <c:pt idx="3">
                  <c:v>0.44955087767416108</c:v>
                </c:pt>
                <c:pt idx="4">
                  <c:v>-3.9019644816236978</c:v>
                </c:pt>
                <c:pt idx="5">
                  <c:v>-0.98866908941305698</c:v>
                </c:pt>
                <c:pt idx="6">
                  <c:v>5.008485326385081</c:v>
                </c:pt>
                <c:pt idx="7">
                  <c:v>4.6459304717498711</c:v>
                </c:pt>
                <c:pt idx="8">
                  <c:v>7.4023758913878153</c:v>
                </c:pt>
                <c:pt idx="9">
                  <c:v>11.03349561162918</c:v>
                </c:pt>
                <c:pt idx="10">
                  <c:v>7.8497840098738463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A7-49A8-8457-FD2637612F6F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yield'!$Z$58:$Z$68</c:f>
              <c:numCache>
                <c:formatCode>General</c:formatCode>
                <c:ptCount val="11"/>
                <c:pt idx="0">
                  <c:v>0</c:v>
                </c:pt>
                <c:pt idx="1">
                  <c:v>4.267519199122324</c:v>
                </c:pt>
                <c:pt idx="2">
                  <c:v>4.0652427317608311</c:v>
                </c:pt>
                <c:pt idx="3">
                  <c:v>3.3517039221064158</c:v>
                </c:pt>
                <c:pt idx="4">
                  <c:v>2.949722298409216</c:v>
                </c:pt>
                <c:pt idx="5">
                  <c:v>2.2203270707624756</c:v>
                </c:pt>
                <c:pt idx="6">
                  <c:v>11.638610806363145</c:v>
                </c:pt>
                <c:pt idx="7">
                  <c:v>13.666946653867255</c:v>
                </c:pt>
                <c:pt idx="8">
                  <c:v>16.265684997257278</c:v>
                </c:pt>
                <c:pt idx="9">
                  <c:v>17.487486286341198</c:v>
                </c:pt>
                <c:pt idx="10">
                  <c:v>20.848189797037861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A7-49A8-8457-FD2637612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'market fleet &amp; left turn yield'!$D$3:$D$13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'market fleet &amp; left turn yield'!$Z$3:$Z$13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0.33341332967635806</c:v>
                      </c:pt>
                      <c:pt idx="2">
                        <c:v>0.33084201865057378</c:v>
                      </c:pt>
                      <c:pt idx="3">
                        <c:v>-2.1011896599012578</c:v>
                      </c:pt>
                      <c:pt idx="4">
                        <c:v>-4.1303826110806394</c:v>
                      </c:pt>
                      <c:pt idx="5">
                        <c:v>-2.6085950356555165</c:v>
                      </c:pt>
                      <c:pt idx="6">
                        <c:v>1.9863377674163469</c:v>
                      </c:pt>
                      <c:pt idx="7">
                        <c:v>4.8340647284695608</c:v>
                      </c:pt>
                      <c:pt idx="8">
                        <c:v>6.5007028250137209</c:v>
                      </c:pt>
                      <c:pt idx="9">
                        <c:v>9.8185511519473447</c:v>
                      </c:pt>
                      <c:pt idx="10">
                        <c:v>7.4122325836533092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AA7-49A8-8457-FD2637612F6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yield'!$Z$25:$Z$35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5.1936197202413572</c:v>
                      </c:pt>
                      <c:pt idx="2">
                        <c:v>0.93981417992320371</c:v>
                      </c:pt>
                      <c:pt idx="3">
                        <c:v>-1.1699465167306562</c:v>
                      </c:pt>
                      <c:pt idx="4">
                        <c:v>-3.9538192539769543</c:v>
                      </c:pt>
                      <c:pt idx="5">
                        <c:v>1.8929134668129475</c:v>
                      </c:pt>
                      <c:pt idx="6">
                        <c:v>3.5196962424574867</c:v>
                      </c:pt>
                      <c:pt idx="7">
                        <c:v>7.0903901535929803</c:v>
                      </c:pt>
                      <c:pt idx="8">
                        <c:v>8.6168917992320289</c:v>
                      </c:pt>
                      <c:pt idx="9">
                        <c:v>8.2701933625891311</c:v>
                      </c:pt>
                      <c:pt idx="10">
                        <c:v>9.4131411135491003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AA7-49A8-8457-FD2637612F6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yield'!$Z$36:$Z$46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3.7498285792649515</c:v>
                      </c:pt>
                      <c:pt idx="2">
                        <c:v>2.7350178277564452</c:v>
                      </c:pt>
                      <c:pt idx="3">
                        <c:v>1.2432288809654479</c:v>
                      </c:pt>
                      <c:pt idx="4">
                        <c:v>-3.7832556226001111</c:v>
                      </c:pt>
                      <c:pt idx="5">
                        <c:v>1.579642073505209</c:v>
                      </c:pt>
                      <c:pt idx="6">
                        <c:v>4.2816614097641255</c:v>
                      </c:pt>
                      <c:pt idx="7">
                        <c:v>6.8786855458036245</c:v>
                      </c:pt>
                      <c:pt idx="8">
                        <c:v>6.8311162918266639</c:v>
                      </c:pt>
                      <c:pt idx="9">
                        <c:v>11.832744788809652</c:v>
                      </c:pt>
                      <c:pt idx="10">
                        <c:v>7.7087904552934736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AA7-49A8-8457-FD2637612F6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yield'!$Z$47:$Z$57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6.6326967910038368</c:v>
                      </c:pt>
                      <c:pt idx="2">
                        <c:v>7.1096749862863389</c:v>
                      </c:pt>
                      <c:pt idx="3">
                        <c:v>5.6693122600109671</c:v>
                      </c:pt>
                      <c:pt idx="4">
                        <c:v>0.53311848601206602</c:v>
                      </c:pt>
                      <c:pt idx="5">
                        <c:v>5.1756205430608908</c:v>
                      </c:pt>
                      <c:pt idx="6">
                        <c:v>12.437431431705976</c:v>
                      </c:pt>
                      <c:pt idx="7">
                        <c:v>7.9483509325287898</c:v>
                      </c:pt>
                      <c:pt idx="8">
                        <c:v>13.552094761382341</c:v>
                      </c:pt>
                      <c:pt idx="9">
                        <c:v>21.08346475589687</c:v>
                      </c:pt>
                      <c:pt idx="10">
                        <c:v>21.407449945145377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AA7-49A8-8457-FD2637612F6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yield'!$Z$69:$Z$79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6.0511519473395472</c:v>
                      </c:pt>
                      <c:pt idx="2">
                        <c:v>3.279278661546897</c:v>
                      </c:pt>
                      <c:pt idx="3">
                        <c:v>2.9394370543060906</c:v>
                      </c:pt>
                      <c:pt idx="4">
                        <c:v>2.6887342292923759</c:v>
                      </c:pt>
                      <c:pt idx="5">
                        <c:v>4.2889467910038466</c:v>
                      </c:pt>
                      <c:pt idx="6">
                        <c:v>12.495714481623704</c:v>
                      </c:pt>
                      <c:pt idx="7">
                        <c:v>11.956596269884798</c:v>
                      </c:pt>
                      <c:pt idx="8">
                        <c:v>18.387445145364783</c:v>
                      </c:pt>
                      <c:pt idx="9">
                        <c:v>19.89809037301152</c:v>
                      </c:pt>
                      <c:pt idx="10">
                        <c:v>21.717292923752058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AA7-49A8-8457-FD2637612F6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AA7-49A8-8457-FD2637612F6F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BEV Electricity Savings per Vehicle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yield'!$AA$14:$AA$24</c:f>
              <c:numCache>
                <c:formatCode>General</c:formatCode>
                <c:ptCount val="11"/>
                <c:pt idx="0">
                  <c:v>0</c:v>
                </c:pt>
                <c:pt idx="1">
                  <c:v>-0.69664009197766674</c:v>
                </c:pt>
                <c:pt idx="2">
                  <c:v>-3.188206284132332</c:v>
                </c:pt>
                <c:pt idx="3">
                  <c:v>-8.0480462308821128</c:v>
                </c:pt>
                <c:pt idx="4">
                  <c:v>-12.132580972119275</c:v>
                </c:pt>
                <c:pt idx="5">
                  <c:v>-5.8408846799691441</c:v>
                </c:pt>
                <c:pt idx="6">
                  <c:v>-2.8727894346701288</c:v>
                </c:pt>
                <c:pt idx="7">
                  <c:v>-3.0240684991603937</c:v>
                </c:pt>
                <c:pt idx="8">
                  <c:v>-5.9566131643041995</c:v>
                </c:pt>
                <c:pt idx="9">
                  <c:v>-4.8598399467497631</c:v>
                </c:pt>
                <c:pt idx="10">
                  <c:v>-5.8718968881896503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04-4CAC-89F1-EA62E312596A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yield'!$AA$58:$AA$68</c:f>
              <c:numCache>
                <c:formatCode>General</c:formatCode>
                <c:ptCount val="11"/>
                <c:pt idx="0">
                  <c:v>0</c:v>
                </c:pt>
                <c:pt idx="1">
                  <c:v>19.269170839447529</c:v>
                </c:pt>
                <c:pt idx="2">
                  <c:v>7.1290259141037424</c:v>
                </c:pt>
                <c:pt idx="3">
                  <c:v>8.2008380860172725</c:v>
                </c:pt>
                <c:pt idx="4">
                  <c:v>1.5014447150658761</c:v>
                </c:pt>
                <c:pt idx="5">
                  <c:v>10.842926947339764</c:v>
                </c:pt>
                <c:pt idx="6">
                  <c:v>11.053204846981233</c:v>
                </c:pt>
                <c:pt idx="7">
                  <c:v>15.796559914073486</c:v>
                </c:pt>
                <c:pt idx="8">
                  <c:v>14.224770434019629</c:v>
                </c:pt>
                <c:pt idx="9">
                  <c:v>9.9246630258838504</c:v>
                </c:pt>
                <c:pt idx="10">
                  <c:v>9.6795909414096126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E04-4CAC-89F1-EA62E3125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'market fleet &amp; left turn yield'!$D$3:$D$13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'market fleet &amp; left turn yield'!$AA$3:$AA$13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-0.33205754655614084</c:v>
                      </c:pt>
                      <c:pt idx="2">
                        <c:v>-1.785092960985134</c:v>
                      </c:pt>
                      <c:pt idx="3">
                        <c:v>-7.5079799706518537</c:v>
                      </c:pt>
                      <c:pt idx="4">
                        <c:v>-12.78081176346006</c:v>
                      </c:pt>
                      <c:pt idx="5">
                        <c:v>-6.4407061706730451</c:v>
                      </c:pt>
                      <c:pt idx="6">
                        <c:v>-2.3765941031420663</c:v>
                      </c:pt>
                      <c:pt idx="7">
                        <c:v>-3.7827330075790893</c:v>
                      </c:pt>
                      <c:pt idx="8">
                        <c:v>-6.3597718711707438</c:v>
                      </c:pt>
                      <c:pt idx="9">
                        <c:v>-5.7032207312829906</c:v>
                      </c:pt>
                      <c:pt idx="10">
                        <c:v>-6.3892712887463539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8E04-4CAC-89F1-EA62E312596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yield'!$AA$25:$AA$35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-1.0808889157829384</c:v>
                      </c:pt>
                      <c:pt idx="2">
                        <c:v>-3.2373719800916709</c:v>
                      </c:pt>
                      <c:pt idx="3">
                        <c:v>-7.6403491520808471</c:v>
                      </c:pt>
                      <c:pt idx="4">
                        <c:v>-13.311801279820893</c:v>
                      </c:pt>
                      <c:pt idx="5">
                        <c:v>-5.2826649320000527</c:v>
                      </c:pt>
                      <c:pt idx="6">
                        <c:v>-3.1912318654221403</c:v>
                      </c:pt>
                      <c:pt idx="7">
                        <c:v>-2.8773278066048498</c:v>
                      </c:pt>
                      <c:pt idx="8">
                        <c:v>-6.0435986263861006</c:v>
                      </c:pt>
                      <c:pt idx="9">
                        <c:v>-5.2698062115183975</c:v>
                      </c:pt>
                      <c:pt idx="10">
                        <c:v>-5.2728317928081889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E04-4CAC-89F1-EA62E312596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yield'!$AA$36:$AA$46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-9.0767438694249886E-3</c:v>
                      </c:pt>
                      <c:pt idx="2">
                        <c:v>-2.030921440781813</c:v>
                      </c:pt>
                      <c:pt idx="3">
                        <c:v>-7.0654887070178347</c:v>
                      </c:pt>
                      <c:pt idx="4">
                        <c:v>-12.277052478707468</c:v>
                      </c:pt>
                      <c:pt idx="5">
                        <c:v>-6.2584148979622736</c:v>
                      </c:pt>
                      <c:pt idx="6">
                        <c:v>-2.8508539703190476</c:v>
                      </c:pt>
                      <c:pt idx="7">
                        <c:v>-2.8659818767680725</c:v>
                      </c:pt>
                      <c:pt idx="8">
                        <c:v>-5.2932544665143739</c:v>
                      </c:pt>
                      <c:pt idx="9">
                        <c:v>-5.6109405019439293</c:v>
                      </c:pt>
                      <c:pt idx="10">
                        <c:v>-5.624555617748058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E04-4CAC-89F1-EA62E312596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yield'!$AA$47:$AA$57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18.3728423823427</c:v>
                      </c:pt>
                      <c:pt idx="2">
                        <c:v>13.954737303904515</c:v>
                      </c:pt>
                      <c:pt idx="3">
                        <c:v>13.994069860671972</c:v>
                      </c:pt>
                      <c:pt idx="4">
                        <c:v>3.2184620970303985</c:v>
                      </c:pt>
                      <c:pt idx="5">
                        <c:v>13.665794290728098</c:v>
                      </c:pt>
                      <c:pt idx="6">
                        <c:v>17.468193576690915</c:v>
                      </c:pt>
                      <c:pt idx="7">
                        <c:v>12.454805379483535</c:v>
                      </c:pt>
                      <c:pt idx="8">
                        <c:v>11.435940880141592</c:v>
                      </c:pt>
                      <c:pt idx="9">
                        <c:v>12.514560609957195</c:v>
                      </c:pt>
                      <c:pt idx="10">
                        <c:v>12.237719921939993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E04-4CAC-89F1-EA62E312596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yield'!$AA$69:$AA$79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12.650711767998418</c:v>
                      </c:pt>
                      <c:pt idx="2">
                        <c:v>11.323237977096346</c:v>
                      </c:pt>
                      <c:pt idx="3">
                        <c:v>6.8536980167314701</c:v>
                      </c:pt>
                      <c:pt idx="4">
                        <c:v>2.3274284071827274</c:v>
                      </c:pt>
                      <c:pt idx="5">
                        <c:v>9.7302694280138642</c:v>
                      </c:pt>
                      <c:pt idx="6">
                        <c:v>13.168842563877577</c:v>
                      </c:pt>
                      <c:pt idx="7">
                        <c:v>15.138495983540837</c:v>
                      </c:pt>
                      <c:pt idx="8">
                        <c:v>14.966794245344387</c:v>
                      </c:pt>
                      <c:pt idx="9">
                        <c:v>10.696186254784203</c:v>
                      </c:pt>
                      <c:pt idx="10">
                        <c:v>12.724082114276209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E04-4CAC-89F1-EA62E312596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E04-4CAC-89F1-EA62E312596A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BEV 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70, Prediction Horizon 5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'70demand'!$D$23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'70demand'!$D$30:$D$33</c:f>
              <c:numCache>
                <c:formatCode>General</c:formatCode>
                <c:ptCount val="4"/>
                <c:pt idx="0">
                  <c:v>-1.1340524568818071</c:v>
                </c:pt>
                <c:pt idx="1">
                  <c:v>-1.1588146425202921</c:v>
                </c:pt>
                <c:pt idx="2">
                  <c:v>1.2990409522034185</c:v>
                </c:pt>
                <c:pt idx="3">
                  <c:v>3.5426619071334549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99-4E33-B60B-D1218DD9C4A1}"/>
            </c:ext>
          </c:extLst>
        </c:ser>
        <c:ser>
          <c:idx val="1"/>
          <c:order val="1"/>
          <c:tx>
            <c:strRef>
              <c:f>'70demand'!$E$23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'70demand'!$E$30:$E$33</c:f>
              <c:numCache>
                <c:formatCode>General</c:formatCode>
                <c:ptCount val="4"/>
                <c:pt idx="0">
                  <c:v>0.40660965473145139</c:v>
                </c:pt>
                <c:pt idx="1">
                  <c:v>-2.3996962915601006</c:v>
                </c:pt>
                <c:pt idx="2">
                  <c:v>-1.2502997122762134</c:v>
                </c:pt>
                <c:pt idx="3">
                  <c:v>-0.45606218030691076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99-4E33-B60B-D1218DD9C4A1}"/>
            </c:ext>
          </c:extLst>
        </c:ser>
        <c:ser>
          <c:idx val="2"/>
          <c:order val="2"/>
          <c:tx>
            <c:strRef>
              <c:f>'70demand'!$F$23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'70demand'!$F$30:$F$33</c:f>
              <c:numCache>
                <c:formatCode>General</c:formatCode>
                <c:ptCount val="4"/>
                <c:pt idx="0">
                  <c:v>-4.1891538183495198</c:v>
                </c:pt>
                <c:pt idx="1">
                  <c:v>-2.0740112923932132</c:v>
                </c:pt>
                <c:pt idx="2">
                  <c:v>1.8203686854208516</c:v>
                </c:pt>
                <c:pt idx="3">
                  <c:v>2.7408358365220509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99-4E33-B60B-D1218DD9C4A1}"/>
            </c:ext>
          </c:extLst>
        </c:ser>
        <c:ser>
          <c:idx val="3"/>
          <c:order val="3"/>
          <c:tx>
            <c:strRef>
              <c:f>'70demand'!$G$23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'70demand'!$G$30:$G$33</c:f>
              <c:numCache>
                <c:formatCode>General</c:formatCode>
                <c:ptCount val="4"/>
                <c:pt idx="0">
                  <c:v>3.2024894823900834</c:v>
                </c:pt>
                <c:pt idx="1">
                  <c:v>-3.4509845389245988</c:v>
                </c:pt>
                <c:pt idx="2">
                  <c:v>-1.2794851847096367</c:v>
                </c:pt>
                <c:pt idx="3">
                  <c:v>-8.7773892157677391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99-4E33-B60B-D1218DD9C4A1}"/>
            </c:ext>
          </c:extLst>
        </c:ser>
        <c:ser>
          <c:idx val="4"/>
          <c:order val="4"/>
          <c:tx>
            <c:strRef>
              <c:f>'70demand'!$H$23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'70demand'!$C$30:$C$33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'70demand'!$H$30:$H$33</c:f>
              <c:numCache>
                <c:formatCode>General</c:formatCode>
                <c:ptCount val="4"/>
                <c:pt idx="0">
                  <c:v>-14.565054240294733</c:v>
                </c:pt>
                <c:pt idx="1">
                  <c:v>-11.092993109094632</c:v>
                </c:pt>
                <c:pt idx="2">
                  <c:v>-14.773145937094911</c:v>
                </c:pt>
                <c:pt idx="3">
                  <c:v>-13.788633417479698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C99-4E33-B60B-D1218DD9C4A1}"/>
            </c:ext>
          </c:extLst>
        </c:ser>
        <c:ser>
          <c:idx val="5"/>
          <c:order val="5"/>
          <c:tx>
            <c:strRef>
              <c:f>'70demand'!$I$23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'70demand'!$C$30:$C$33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'70demand'!$I$30:$I$33</c:f>
              <c:numCache>
                <c:formatCode>General</c:formatCode>
                <c:ptCount val="4"/>
                <c:pt idx="0">
                  <c:v>-23.64791451843957</c:v>
                </c:pt>
                <c:pt idx="1">
                  <c:v>-3.9169821244437664</c:v>
                </c:pt>
                <c:pt idx="2">
                  <c:v>-6.9682143129018161</c:v>
                </c:pt>
                <c:pt idx="3">
                  <c:v>-18.108775839279172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C99-4E33-B60B-D1218DD9C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559008"/>
        <c:axId val="1519571968"/>
      </c:scatterChart>
      <c:valAx>
        <c:axId val="151955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571968"/>
        <c:crossesAt val="-40"/>
        <c:crossBetween val="midCat"/>
      </c:valAx>
      <c:valAx>
        <c:axId val="15195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55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PHEV Electricity Savings per Vehicle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'market fleet &amp; left turn yield'!$D$3:$D$13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yield'!$AB$3:$AB$13</c:f>
              <c:numCache>
                <c:formatCode>General</c:formatCode>
                <c:ptCount val="11"/>
                <c:pt idx="0">
                  <c:v>0</c:v>
                </c:pt>
                <c:pt idx="1">
                  <c:v>-10.634831713897526</c:v>
                </c:pt>
                <c:pt idx="2">
                  <c:v>-21.269663427795052</c:v>
                </c:pt>
                <c:pt idx="3">
                  <c:v>-19.214943883168818</c:v>
                </c:pt>
                <c:pt idx="4">
                  <c:v>-16.719789312367599</c:v>
                </c:pt>
                <c:pt idx="5">
                  <c:v>-10.95807496410197</c:v>
                </c:pt>
                <c:pt idx="6">
                  <c:v>-4.9690600833220628</c:v>
                </c:pt>
                <c:pt idx="7">
                  <c:v>-9.1911835725462225</c:v>
                </c:pt>
                <c:pt idx="8">
                  <c:v>-10.278105099130084</c:v>
                </c:pt>
                <c:pt idx="9">
                  <c:v>-8.6193907315471296</c:v>
                </c:pt>
                <c:pt idx="10">
                  <c:v>-14.068808314176989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2D-400E-BED1-97435E94E8CF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yield'!$AB$14:$AB$24</c:f>
              <c:numCache>
                <c:formatCode>General</c:formatCode>
                <c:ptCount val="11"/>
                <c:pt idx="0">
                  <c:v>0</c:v>
                </c:pt>
                <c:pt idx="1">
                  <c:v>-5.1326134409952253</c:v>
                </c:pt>
                <c:pt idx="2">
                  <c:v>-23.074545559912682</c:v>
                </c:pt>
                <c:pt idx="3">
                  <c:v>-20.030135028106706</c:v>
                </c:pt>
                <c:pt idx="4">
                  <c:v>-15.484768288678117</c:v>
                </c:pt>
                <c:pt idx="5">
                  <c:v>-11.125491786917015</c:v>
                </c:pt>
                <c:pt idx="6">
                  <c:v>-4.4925660491561619</c:v>
                </c:pt>
                <c:pt idx="7">
                  <c:v>-7.7713601329031992</c:v>
                </c:pt>
                <c:pt idx="8">
                  <c:v>-9.1158460022794436</c:v>
                </c:pt>
                <c:pt idx="9">
                  <c:v>-7.7301498380564189</c:v>
                </c:pt>
                <c:pt idx="10">
                  <c:v>-13.694696106271046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2D-400E-BED1-97435E94E8CF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yield'!$AB$25:$AB$35</c:f>
              <c:numCache>
                <c:formatCode>General</c:formatCode>
                <c:ptCount val="11"/>
                <c:pt idx="0">
                  <c:v>0</c:v>
                </c:pt>
                <c:pt idx="1">
                  <c:v>-10.756530865866925</c:v>
                </c:pt>
                <c:pt idx="2">
                  <c:v>-22.305715996677428</c:v>
                </c:pt>
                <c:pt idx="3">
                  <c:v>-19.305091403146143</c:v>
                </c:pt>
                <c:pt idx="4">
                  <c:v>-16.356623589030328</c:v>
                </c:pt>
                <c:pt idx="5">
                  <c:v>-10.76683343957863</c:v>
                </c:pt>
                <c:pt idx="6">
                  <c:v>-4.8293314273571939</c:v>
                </c:pt>
                <c:pt idx="7">
                  <c:v>-8.0933155613936858</c:v>
                </c:pt>
                <c:pt idx="8">
                  <c:v>-10.681193295600158</c:v>
                </c:pt>
                <c:pt idx="9">
                  <c:v>-9.8447530923818896</c:v>
                </c:pt>
                <c:pt idx="10">
                  <c:v>-13.247178060669279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2D-400E-BED1-97435E94E8CF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'market fleet &amp; left turn yield'!$D$36:$D$46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yield'!$AB$36:$AB$46</c:f>
              <c:numCache>
                <c:formatCode>General</c:formatCode>
                <c:ptCount val="11"/>
                <c:pt idx="0">
                  <c:v>0</c:v>
                </c:pt>
                <c:pt idx="1">
                  <c:v>-11.23302490003284</c:v>
                </c:pt>
                <c:pt idx="2">
                  <c:v>-22.950270764515356</c:v>
                </c:pt>
                <c:pt idx="3">
                  <c:v>-19.784161080739985</c:v>
                </c:pt>
                <c:pt idx="4">
                  <c:v>-16.037887714824752</c:v>
                </c:pt>
                <c:pt idx="5">
                  <c:v>-8.8866137371942209</c:v>
                </c:pt>
                <c:pt idx="6">
                  <c:v>-5.0443976535888417</c:v>
                </c:pt>
                <c:pt idx="7">
                  <c:v>-8.9703221486017508</c:v>
                </c:pt>
                <c:pt idx="8">
                  <c:v>-9.7030927038460799</c:v>
                </c:pt>
                <c:pt idx="9">
                  <c:v>-8.5356823201396015</c:v>
                </c:pt>
                <c:pt idx="10">
                  <c:v>-12.94518386874522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2D-400E-BED1-97435E94E8CF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yield'!$AB$47:$AB$57</c:f>
              <c:numCache>
                <c:formatCode>General</c:formatCode>
                <c:ptCount val="11"/>
                <c:pt idx="0">
                  <c:v>0</c:v>
                </c:pt>
                <c:pt idx="1">
                  <c:v>8.7185530035221905</c:v>
                </c:pt>
                <c:pt idx="2">
                  <c:v>-9.423635391916342</c:v>
                </c:pt>
                <c:pt idx="3">
                  <c:v>3.2362959671863005</c:v>
                </c:pt>
                <c:pt idx="4">
                  <c:v>2.8634715809943279</c:v>
                </c:pt>
                <c:pt idx="5">
                  <c:v>9.4551870239084153</c:v>
                </c:pt>
                <c:pt idx="6">
                  <c:v>16.666344711238168</c:v>
                </c:pt>
                <c:pt idx="7">
                  <c:v>9.3463660890786215</c:v>
                </c:pt>
                <c:pt idx="8">
                  <c:v>12.075904211820918</c:v>
                </c:pt>
                <c:pt idx="9">
                  <c:v>9.4886703884714159</c:v>
                </c:pt>
                <c:pt idx="10">
                  <c:v>5.1963606158363431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02D-400E-BED1-97435E94E8CF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yield'!$AB$58:$AB$68</c:f>
              <c:numCache>
                <c:formatCode>General</c:formatCode>
                <c:ptCount val="11"/>
                <c:pt idx="0">
                  <c:v>0</c:v>
                </c:pt>
                <c:pt idx="1">
                  <c:v>1.100443654580463</c:v>
                </c:pt>
                <c:pt idx="2">
                  <c:v>-8.6754109761044695</c:v>
                </c:pt>
                <c:pt idx="3">
                  <c:v>-5.815802860252024</c:v>
                </c:pt>
                <c:pt idx="4">
                  <c:v>-0.31294067649275192</c:v>
                </c:pt>
                <c:pt idx="5">
                  <c:v>3.6297255008016713</c:v>
                </c:pt>
                <c:pt idx="6">
                  <c:v>11.690845519346297</c:v>
                </c:pt>
                <c:pt idx="7">
                  <c:v>11.609068840509723</c:v>
                </c:pt>
                <c:pt idx="8">
                  <c:v>6.1570756144519381</c:v>
                </c:pt>
                <c:pt idx="9">
                  <c:v>6.2922968944179383</c:v>
                </c:pt>
                <c:pt idx="10">
                  <c:v>3.4191666505688905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02D-400E-BED1-97435E94E8CF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yield'!$AB$69:$AB$79</c:f>
              <c:numCache>
                <c:formatCode>General</c:formatCode>
                <c:ptCount val="11"/>
                <c:pt idx="0">
                  <c:v>0</c:v>
                </c:pt>
                <c:pt idx="1">
                  <c:v>4.2040939852286892</c:v>
                </c:pt>
                <c:pt idx="2">
                  <c:v>-8.732719042375777</c:v>
                </c:pt>
                <c:pt idx="3">
                  <c:v>-5.1493551232767398</c:v>
                </c:pt>
                <c:pt idx="4">
                  <c:v>2.7630214873052976</c:v>
                </c:pt>
                <c:pt idx="5">
                  <c:v>6.0289373539127302</c:v>
                </c:pt>
                <c:pt idx="6">
                  <c:v>14.034681038756991</c:v>
                </c:pt>
                <c:pt idx="7">
                  <c:v>8.8924089349070439</c:v>
                </c:pt>
                <c:pt idx="8">
                  <c:v>7.7153398883458593</c:v>
                </c:pt>
                <c:pt idx="9">
                  <c:v>8.4139831681702031</c:v>
                </c:pt>
                <c:pt idx="10">
                  <c:v>5.2762055621019766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02D-400E-BED1-97435E94E8CF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02D-400E-BED1-97435E94E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PHEV 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HFCV Electricity Savings per Vehicle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'market fleet &amp; left turn yield'!$D$3:$D$13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yield'!$AC$3:$AC$13</c:f>
              <c:numCache>
                <c:formatCode>General</c:formatCode>
                <c:ptCount val="11"/>
                <c:pt idx="0">
                  <c:v>0</c:v>
                </c:pt>
                <c:pt idx="1">
                  <c:v>-29.693345043076857</c:v>
                </c:pt>
                <c:pt idx="2">
                  <c:v>-6.5032625184174355</c:v>
                </c:pt>
                <c:pt idx="3">
                  <c:v>-12.915072907669639</c:v>
                </c:pt>
                <c:pt idx="4">
                  <c:v>-7.2218149618586498</c:v>
                </c:pt>
                <c:pt idx="5">
                  <c:v>-6.1483411599904079</c:v>
                </c:pt>
                <c:pt idx="6">
                  <c:v>-8.6008550048266432</c:v>
                </c:pt>
                <c:pt idx="7">
                  <c:v>-8.022383997329019</c:v>
                </c:pt>
                <c:pt idx="8">
                  <c:v>-11.565065286658879</c:v>
                </c:pt>
                <c:pt idx="9">
                  <c:v>-7.4308483999506389</c:v>
                </c:pt>
                <c:pt idx="10">
                  <c:v>-6.4800365808516682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12-4E25-8371-9D83F6BD10EF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yield'!$AC$14:$AC$24</c:f>
              <c:numCache>
                <c:formatCode>General</c:formatCode>
                <c:ptCount val="11"/>
                <c:pt idx="0">
                  <c:v>0</c:v>
                </c:pt>
                <c:pt idx="1">
                  <c:v>-31.126820877214623</c:v>
                </c:pt>
                <c:pt idx="2">
                  <c:v>-7.5484297088773804</c:v>
                </c:pt>
                <c:pt idx="3">
                  <c:v>-15.725411353128596</c:v>
                </c:pt>
                <c:pt idx="4">
                  <c:v>-5.6838224086748799</c:v>
                </c:pt>
                <c:pt idx="5">
                  <c:v>-5.6562416078155158</c:v>
                </c:pt>
                <c:pt idx="6">
                  <c:v>-10.876271075723817</c:v>
                </c:pt>
                <c:pt idx="7">
                  <c:v>-9.4725534740921873</c:v>
                </c:pt>
                <c:pt idx="8">
                  <c:v>-11.933777045515582</c:v>
                </c:pt>
                <c:pt idx="9">
                  <c:v>-6.705037851020121</c:v>
                </c:pt>
                <c:pt idx="10">
                  <c:v>-3.0941303700907952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12-4E25-8371-9D83F6BD10EF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yield'!$AC$25:$AC$35</c:f>
              <c:numCache>
                <c:formatCode>General</c:formatCode>
                <c:ptCount val="11"/>
                <c:pt idx="0">
                  <c:v>0</c:v>
                </c:pt>
                <c:pt idx="1">
                  <c:v>-30.742431610501026</c:v>
                </c:pt>
                <c:pt idx="2">
                  <c:v>-7.0447171879196038</c:v>
                </c:pt>
                <c:pt idx="3">
                  <c:v>-16.650093992466093</c:v>
                </c:pt>
                <c:pt idx="4">
                  <c:v>-9.6525544902269562</c:v>
                </c:pt>
                <c:pt idx="5">
                  <c:v>-4.4644606864716145</c:v>
                </c:pt>
                <c:pt idx="6">
                  <c:v>-9.3048912372892332</c:v>
                </c:pt>
                <c:pt idx="7">
                  <c:v>-9.2388424773365596</c:v>
                </c:pt>
                <c:pt idx="8">
                  <c:v>-11.625307562220105</c:v>
                </c:pt>
                <c:pt idx="9">
                  <c:v>-6.1592283182243728</c:v>
                </c:pt>
                <c:pt idx="10">
                  <c:v>-3.4396161913817287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12-4E25-8371-9D83F6BD10EF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'market fleet &amp; left turn yield'!$D$36:$D$46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yield'!$AC$36:$AC$46</c:f>
              <c:numCache>
                <c:formatCode>General</c:formatCode>
                <c:ptCount val="11"/>
                <c:pt idx="0">
                  <c:v>0</c:v>
                </c:pt>
                <c:pt idx="1">
                  <c:v>-31.523694085369836</c:v>
                </c:pt>
                <c:pt idx="2">
                  <c:v>-5.0066411665227175</c:v>
                </c:pt>
                <c:pt idx="3">
                  <c:v>-14.792744797752894</c:v>
                </c:pt>
                <c:pt idx="4">
                  <c:v>-6.9075389941717402</c:v>
                </c:pt>
                <c:pt idx="5">
                  <c:v>-4.3759117995020906</c:v>
                </c:pt>
                <c:pt idx="6">
                  <c:v>-9.2221488347111613</c:v>
                </c:pt>
                <c:pt idx="7">
                  <c:v>-8.5224674655421335</c:v>
                </c:pt>
                <c:pt idx="8">
                  <c:v>-11.541839349093095</c:v>
                </c:pt>
                <c:pt idx="9">
                  <c:v>-5.9901144603235661</c:v>
                </c:pt>
                <c:pt idx="10">
                  <c:v>-3.8700218468975258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12-4E25-8371-9D83F6BD10EF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yield'!$AC$47:$AC$57</c:f>
              <c:numCache>
                <c:formatCode>General</c:formatCode>
                <c:ptCount val="11"/>
                <c:pt idx="0">
                  <c:v>0</c:v>
                </c:pt>
                <c:pt idx="1">
                  <c:v>-14.265080528680398</c:v>
                </c:pt>
                <c:pt idx="2">
                  <c:v>23.932877040434917</c:v>
                </c:pt>
                <c:pt idx="3">
                  <c:v>6.2267286992749176</c:v>
                </c:pt>
                <c:pt idx="4">
                  <c:v>12.211036675207049</c:v>
                </c:pt>
                <c:pt idx="5">
                  <c:v>20.335034149386331</c:v>
                </c:pt>
                <c:pt idx="6">
                  <c:v>20.757455888863888</c:v>
                </c:pt>
                <c:pt idx="7">
                  <c:v>11.559258802267429</c:v>
                </c:pt>
                <c:pt idx="8">
                  <c:v>11.099820724794416</c:v>
                </c:pt>
                <c:pt idx="9">
                  <c:v>18.340506760925273</c:v>
                </c:pt>
                <c:pt idx="10">
                  <c:v>24.965705451563043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12-4E25-8371-9D83F6BD10EF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yield'!$AC$58:$AC$68</c:f>
              <c:numCache>
                <c:formatCode>General</c:formatCode>
                <c:ptCount val="11"/>
                <c:pt idx="0">
                  <c:v>0</c:v>
                </c:pt>
                <c:pt idx="1">
                  <c:v>-6.739876757368787</c:v>
                </c:pt>
                <c:pt idx="2">
                  <c:v>15.645572192746249</c:v>
                </c:pt>
                <c:pt idx="3">
                  <c:v>7.048346240664265</c:v>
                </c:pt>
                <c:pt idx="4">
                  <c:v>10.012556522496499</c:v>
                </c:pt>
                <c:pt idx="5">
                  <c:v>13.412978944235981</c:v>
                </c:pt>
                <c:pt idx="6">
                  <c:v>8.6226293212945571</c:v>
                </c:pt>
                <c:pt idx="7">
                  <c:v>9.6452963847376534</c:v>
                </c:pt>
                <c:pt idx="8">
                  <c:v>7.7291565355610867</c:v>
                </c:pt>
                <c:pt idx="9">
                  <c:v>19.280431421790293</c:v>
                </c:pt>
                <c:pt idx="10">
                  <c:v>18.08356982660386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912-4E25-8371-9D83F6BD10EF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yield'!$AC$69:$AC$79</c:f>
              <c:numCache>
                <c:formatCode>General</c:formatCode>
                <c:ptCount val="11"/>
                <c:pt idx="0">
                  <c:v>0</c:v>
                </c:pt>
                <c:pt idx="1">
                  <c:v>-7.6246398165150842</c:v>
                </c:pt>
                <c:pt idx="2">
                  <c:v>16.425818532846559</c:v>
                </c:pt>
                <c:pt idx="3">
                  <c:v>6.9772168068690741</c:v>
                </c:pt>
                <c:pt idx="4">
                  <c:v>8.8556145075012491</c:v>
                </c:pt>
                <c:pt idx="5">
                  <c:v>14.590243654601275</c:v>
                </c:pt>
                <c:pt idx="6">
                  <c:v>8.5994033837287898</c:v>
                </c:pt>
                <c:pt idx="7">
                  <c:v>10.110540946602118</c:v>
                </c:pt>
                <c:pt idx="8">
                  <c:v>10.516269043454276</c:v>
                </c:pt>
                <c:pt idx="9">
                  <c:v>19.755111520790848</c:v>
                </c:pt>
                <c:pt idx="10">
                  <c:v>16.558641863300842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912-4E25-8371-9D83F6BD10EF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912-4E25-8371-9D83F6BD1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HFCV 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ICE Fuel Savings per Vehicle 2nd hour only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'market fleet &amp; left turn yield'!$D$3:$D$13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yield'!$BK$3:$BK$13</c:f>
              <c:numCache>
                <c:formatCode>General</c:formatCode>
                <c:ptCount val="11"/>
                <c:pt idx="0">
                  <c:v>0</c:v>
                </c:pt>
                <c:pt idx="1">
                  <c:v>-2.5584924131179685</c:v>
                </c:pt>
                <c:pt idx="2">
                  <c:v>-11.372980910425847</c:v>
                </c:pt>
                <c:pt idx="3">
                  <c:v>-14.119921683798342</c:v>
                </c:pt>
                <c:pt idx="4">
                  <c:v>-17.844836025452775</c:v>
                </c:pt>
                <c:pt idx="5">
                  <c:v>-14.059226627508565</c:v>
                </c:pt>
                <c:pt idx="6">
                  <c:v>-13.604013705335296</c:v>
                </c:pt>
                <c:pt idx="7">
                  <c:v>-7.4028389623103266</c:v>
                </c:pt>
                <c:pt idx="8">
                  <c:v>-7.9314733235438055</c:v>
                </c:pt>
                <c:pt idx="9">
                  <c:v>0.89623103279490912</c:v>
                </c:pt>
                <c:pt idx="10">
                  <c:v>-8.9407733724914351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77-4378-ABD0-D60D9075720A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yield'!$BK$14:$BK$24</c:f>
              <c:numCache>
                <c:formatCode>General</c:formatCode>
                <c:ptCount val="11"/>
                <c:pt idx="0">
                  <c:v>0</c:v>
                </c:pt>
                <c:pt idx="1">
                  <c:v>4.0288790993636745</c:v>
                </c:pt>
                <c:pt idx="2">
                  <c:v>3.2951541850220201</c:v>
                </c:pt>
                <c:pt idx="3">
                  <c:v>-0.87812041116006734</c:v>
                </c:pt>
                <c:pt idx="4">
                  <c:v>-16.853646598139999</c:v>
                </c:pt>
                <c:pt idx="5">
                  <c:v>-3.1350954478707886</c:v>
                </c:pt>
                <c:pt idx="6">
                  <c:v>-5.3274596182085183</c:v>
                </c:pt>
                <c:pt idx="7">
                  <c:v>3.2501223690650902</c:v>
                </c:pt>
                <c:pt idx="8">
                  <c:v>-1.4111600587371496</c:v>
                </c:pt>
                <c:pt idx="9">
                  <c:v>4.4473813020068445</c:v>
                </c:pt>
                <c:pt idx="10">
                  <c:v>-1.8751835535976511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77-4378-ABD0-D60D9075720A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yield'!$BK$25:$BK$35</c:f>
              <c:numCache>
                <c:formatCode>General</c:formatCode>
                <c:ptCount val="11"/>
                <c:pt idx="0">
                  <c:v>0</c:v>
                </c:pt>
                <c:pt idx="1">
                  <c:v>2.7146353401859984</c:v>
                </c:pt>
                <c:pt idx="2">
                  <c:v>8.7616250611837837E-2</c:v>
                </c:pt>
                <c:pt idx="3">
                  <c:v>-7.7053352912383772</c:v>
                </c:pt>
                <c:pt idx="4">
                  <c:v>-14.860499265785606</c:v>
                </c:pt>
                <c:pt idx="5">
                  <c:v>4.7391091532060674</c:v>
                </c:pt>
                <c:pt idx="6">
                  <c:v>-12.52569750367107</c:v>
                </c:pt>
                <c:pt idx="7">
                  <c:v>1.5976505139500681</c:v>
                </c:pt>
                <c:pt idx="8">
                  <c:v>3.1781693587860982</c:v>
                </c:pt>
                <c:pt idx="9">
                  <c:v>-1.9833578071463533</c:v>
                </c:pt>
                <c:pt idx="10">
                  <c:v>-0.63093489965737271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77-4378-ABD0-D60D9075720A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'market fleet &amp; left turn yield'!$D$36:$D$46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yield'!$BK$36:$BK$46</c:f>
              <c:numCache>
                <c:formatCode>General</c:formatCode>
                <c:ptCount val="11"/>
                <c:pt idx="0">
                  <c:v>0</c:v>
                </c:pt>
                <c:pt idx="1">
                  <c:v>5.0034263338228007</c:v>
                </c:pt>
                <c:pt idx="2">
                  <c:v>-2.1204111600587385</c:v>
                </c:pt>
                <c:pt idx="3">
                  <c:v>-2.5702398433675993</c:v>
                </c:pt>
                <c:pt idx="4">
                  <c:v>-13.742046010768485</c:v>
                </c:pt>
                <c:pt idx="5">
                  <c:v>1.0768477728830053</c:v>
                </c:pt>
                <c:pt idx="6">
                  <c:v>-6.4003915810083232</c:v>
                </c:pt>
                <c:pt idx="7">
                  <c:v>4.5589818893783596</c:v>
                </c:pt>
                <c:pt idx="8">
                  <c:v>-2.7307880567792466</c:v>
                </c:pt>
                <c:pt idx="9">
                  <c:v>7.7679882525697481</c:v>
                </c:pt>
                <c:pt idx="10">
                  <c:v>-3.0097895252080349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77-4378-ABD0-D60D9075720A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yield'!$BK$47:$BK$57</c:f>
              <c:numCache>
                <c:formatCode>General</c:formatCode>
                <c:ptCount val="11"/>
                <c:pt idx="0">
                  <c:v>0</c:v>
                </c:pt>
                <c:pt idx="1">
                  <c:v>8.8007831620166392</c:v>
                </c:pt>
                <c:pt idx="2">
                  <c:v>-0.82280959373471163</c:v>
                </c:pt>
                <c:pt idx="3">
                  <c:v>-7.4185022026431735</c:v>
                </c:pt>
                <c:pt idx="4">
                  <c:v>-9.7704356338717595</c:v>
                </c:pt>
                <c:pt idx="5">
                  <c:v>-4.3044542339696505</c:v>
                </c:pt>
                <c:pt idx="6">
                  <c:v>0.60744003915809697</c:v>
                </c:pt>
                <c:pt idx="7">
                  <c:v>-6.0602055800293702</c:v>
                </c:pt>
                <c:pt idx="8">
                  <c:v>-0.90259422418013324</c:v>
                </c:pt>
                <c:pt idx="9">
                  <c:v>10.106705824767499</c:v>
                </c:pt>
                <c:pt idx="10">
                  <c:v>7.2599118942731202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777-4378-ABD0-D60D9075720A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yield'!$BK$58:$BK$68</c:f>
              <c:numCache>
                <c:formatCode>General</c:formatCode>
                <c:ptCount val="11"/>
                <c:pt idx="0">
                  <c:v>0</c:v>
                </c:pt>
                <c:pt idx="1">
                  <c:v>-4.8502202643171808</c:v>
                </c:pt>
                <c:pt idx="2">
                  <c:v>5.0646108663729779</c:v>
                </c:pt>
                <c:pt idx="3">
                  <c:v>-4.3338228095937348</c:v>
                </c:pt>
                <c:pt idx="4">
                  <c:v>-8.0078316201664279</c:v>
                </c:pt>
                <c:pt idx="5">
                  <c:v>-6.9153206069505631</c:v>
                </c:pt>
                <c:pt idx="6">
                  <c:v>2.3876651982378823</c:v>
                </c:pt>
                <c:pt idx="7">
                  <c:v>12.128732256485558</c:v>
                </c:pt>
                <c:pt idx="8">
                  <c:v>7.0048947626040086</c:v>
                </c:pt>
                <c:pt idx="9">
                  <c:v>12.324033284385697</c:v>
                </c:pt>
                <c:pt idx="10">
                  <c:v>17.100832109642681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777-4378-ABD0-D60D9075720A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yield'!$BK$69:$BK$79</c:f>
              <c:numCache>
                <c:formatCode>General</c:formatCode>
                <c:ptCount val="11"/>
                <c:pt idx="0">
                  <c:v>0</c:v>
                </c:pt>
                <c:pt idx="1">
                  <c:v>3.1326480665678287E-2</c:v>
                </c:pt>
                <c:pt idx="2">
                  <c:v>4.9569260890846776</c:v>
                </c:pt>
                <c:pt idx="3">
                  <c:v>-5.3465491923641775</c:v>
                </c:pt>
                <c:pt idx="4">
                  <c:v>-5.1840430739109236</c:v>
                </c:pt>
                <c:pt idx="5">
                  <c:v>1.2325012236906474</c:v>
                </c:pt>
                <c:pt idx="6">
                  <c:v>5.6916299559471364</c:v>
                </c:pt>
                <c:pt idx="7">
                  <c:v>5.6671561429270563</c:v>
                </c:pt>
                <c:pt idx="8">
                  <c:v>12.816446402349479</c:v>
                </c:pt>
                <c:pt idx="9">
                  <c:v>12.01027900146843</c:v>
                </c:pt>
                <c:pt idx="10">
                  <c:v>25.019089574155633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777-4378-ABD0-D60D9075720A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777-4378-ABD0-D60D90757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BEV Electricity Savings per Vehicle 2nd hour only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'market fleet &amp; left turn yield'!$D$3:$D$13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yield'!$BL$3:$BL$13</c:f>
              <c:numCache>
                <c:formatCode>General</c:formatCode>
                <c:ptCount val="11"/>
                <c:pt idx="0">
                  <c:v>0</c:v>
                </c:pt>
                <c:pt idx="1">
                  <c:v>-7.1137018934656844</c:v>
                </c:pt>
                <c:pt idx="2">
                  <c:v>-11.953532945133558</c:v>
                </c:pt>
                <c:pt idx="3">
                  <c:v>-18.618139605773312</c:v>
                </c:pt>
                <c:pt idx="4">
                  <c:v>-4.7818933821610479</c:v>
                </c:pt>
                <c:pt idx="5">
                  <c:v>-16.11429275330245</c:v>
                </c:pt>
                <c:pt idx="6">
                  <c:v>7.1679858360666513</c:v>
                </c:pt>
                <c:pt idx="7">
                  <c:v>-16.388426663437471</c:v>
                </c:pt>
                <c:pt idx="8">
                  <c:v>-10.904913323158576</c:v>
                </c:pt>
                <c:pt idx="9">
                  <c:v>-4.5637136897839712</c:v>
                </c:pt>
                <c:pt idx="10">
                  <c:v>-4.6455571724747013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B6-453C-9CE4-FF10880296EE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yield'!$BL$14:$BL$24</c:f>
              <c:numCache>
                <c:formatCode>General</c:formatCode>
                <c:ptCount val="11"/>
                <c:pt idx="0">
                  <c:v>0</c:v>
                </c:pt>
                <c:pt idx="1">
                  <c:v>8.5678852019884602</c:v>
                </c:pt>
                <c:pt idx="2">
                  <c:v>-16.468599870971246</c:v>
                </c:pt>
                <c:pt idx="3">
                  <c:v>-15.954677083616065</c:v>
                </c:pt>
                <c:pt idx="4">
                  <c:v>-9.7492916989412528</c:v>
                </c:pt>
                <c:pt idx="5">
                  <c:v>-11.20900779392146</c:v>
                </c:pt>
                <c:pt idx="6">
                  <c:v>12.957577098857312</c:v>
                </c:pt>
                <c:pt idx="7">
                  <c:v>-4.7327246572282249</c:v>
                </c:pt>
                <c:pt idx="8">
                  <c:v>-4.9768980067353867</c:v>
                </c:pt>
                <c:pt idx="9">
                  <c:v>-3.0344723913955871</c:v>
                </c:pt>
                <c:pt idx="10">
                  <c:v>2.6329800005428359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B6-453C-9CE4-FF10880296EE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yield'!$BL$25:$BL$35</c:f>
              <c:numCache>
                <c:formatCode>General</c:formatCode>
                <c:ptCount val="11"/>
                <c:pt idx="0">
                  <c:v>0</c:v>
                </c:pt>
                <c:pt idx="1">
                  <c:v>1.7452287546219538</c:v>
                </c:pt>
                <c:pt idx="2">
                  <c:v>-23.41391715017653</c:v>
                </c:pt>
                <c:pt idx="3">
                  <c:v>-3.0983604161490592</c:v>
                </c:pt>
                <c:pt idx="4">
                  <c:v>-18.046174756713988</c:v>
                </c:pt>
                <c:pt idx="5">
                  <c:v>-7.5235456601031885</c:v>
                </c:pt>
                <c:pt idx="6">
                  <c:v>5.5561703096063715</c:v>
                </c:pt>
                <c:pt idx="7">
                  <c:v>-11.926599758227672</c:v>
                </c:pt>
                <c:pt idx="8">
                  <c:v>-13.860360821190781</c:v>
                </c:pt>
                <c:pt idx="9">
                  <c:v>-5.474431219112966</c:v>
                </c:pt>
                <c:pt idx="10">
                  <c:v>-0.43009585291557095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B6-453C-9CE4-FF10880296EE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'market fleet &amp; left turn yield'!$D$36:$D$46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yield'!$BL$36:$BL$46</c:f>
              <c:numCache>
                <c:formatCode>General</c:formatCode>
                <c:ptCount val="11"/>
                <c:pt idx="0">
                  <c:v>0</c:v>
                </c:pt>
                <c:pt idx="1">
                  <c:v>0.52018631919375402</c:v>
                </c:pt>
                <c:pt idx="2">
                  <c:v>-13.94063842092187</c:v>
                </c:pt>
                <c:pt idx="3">
                  <c:v>-23.105333814929345</c:v>
                </c:pt>
                <c:pt idx="4">
                  <c:v>-17.071777987026145</c:v>
                </c:pt>
                <c:pt idx="5">
                  <c:v>-5.011556216242175</c:v>
                </c:pt>
                <c:pt idx="6">
                  <c:v>6.5708624674557212</c:v>
                </c:pt>
                <c:pt idx="7">
                  <c:v>-5.8752972567818409</c:v>
                </c:pt>
                <c:pt idx="8">
                  <c:v>-9.442169854456397</c:v>
                </c:pt>
                <c:pt idx="9">
                  <c:v>-3.4443161580330921</c:v>
                </c:pt>
                <c:pt idx="10">
                  <c:v>-8.6436739372357657E-2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B6-453C-9CE4-FF10880296EE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yield'!$BL$47:$BL$57</c:f>
              <c:numCache>
                <c:formatCode>General</c:formatCode>
                <c:ptCount val="11"/>
                <c:pt idx="0">
                  <c:v>0</c:v>
                </c:pt>
                <c:pt idx="1">
                  <c:v>22.969832742821453</c:v>
                </c:pt>
                <c:pt idx="2">
                  <c:v>-6.6258771554378999</c:v>
                </c:pt>
                <c:pt idx="3">
                  <c:v>4.1066846499625127</c:v>
                </c:pt>
                <c:pt idx="4">
                  <c:v>10.731935452216549</c:v>
                </c:pt>
                <c:pt idx="5">
                  <c:v>14.092320283612702</c:v>
                </c:pt>
                <c:pt idx="6">
                  <c:v>24.230890486321481</c:v>
                </c:pt>
                <c:pt idx="7">
                  <c:v>9.3236847105099852</c:v>
                </c:pt>
                <c:pt idx="8">
                  <c:v>-0.13894601461909187</c:v>
                </c:pt>
                <c:pt idx="9">
                  <c:v>14.268743097065956</c:v>
                </c:pt>
                <c:pt idx="10">
                  <c:v>13.964961802894987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EB6-453C-9CE4-FF10880296EE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yield'!$BL$58:$BL$68</c:f>
              <c:numCache>
                <c:formatCode>General</c:formatCode>
                <c:ptCount val="11"/>
                <c:pt idx="0">
                  <c:v>0</c:v>
                </c:pt>
                <c:pt idx="1">
                  <c:v>24.303965024438195</c:v>
                </c:pt>
                <c:pt idx="2">
                  <c:v>-1.2225370226927788</c:v>
                </c:pt>
                <c:pt idx="3">
                  <c:v>7.9926841948125276</c:v>
                </c:pt>
                <c:pt idx="4">
                  <c:v>-1.0538392318404632</c:v>
                </c:pt>
                <c:pt idx="5">
                  <c:v>-3.3695713447594104</c:v>
                </c:pt>
                <c:pt idx="6">
                  <c:v>19.464342757164946</c:v>
                </c:pt>
                <c:pt idx="7">
                  <c:v>21.349665840576396</c:v>
                </c:pt>
                <c:pt idx="8">
                  <c:v>13.148614819933888</c:v>
                </c:pt>
                <c:pt idx="9">
                  <c:v>10.600401283606441</c:v>
                </c:pt>
                <c:pt idx="10">
                  <c:v>16.676027167025413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EB6-453C-9CE4-FF10880296EE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yield'!$BL$69:$BL$79</c:f>
              <c:numCache>
                <c:formatCode>General</c:formatCode>
                <c:ptCount val="11"/>
                <c:pt idx="0">
                  <c:v>0</c:v>
                </c:pt>
                <c:pt idx="1">
                  <c:v>23.294492476454341</c:v>
                </c:pt>
                <c:pt idx="2">
                  <c:v>14.020289667469092</c:v>
                </c:pt>
                <c:pt idx="3">
                  <c:v>4.951739487183767</c:v>
                </c:pt>
                <c:pt idx="4">
                  <c:v>8.1785023060236348</c:v>
                </c:pt>
                <c:pt idx="5">
                  <c:v>5.2409058737313652</c:v>
                </c:pt>
                <c:pt idx="6">
                  <c:v>16.372245872854471</c:v>
                </c:pt>
                <c:pt idx="7">
                  <c:v>28.221804189467655</c:v>
                </c:pt>
                <c:pt idx="8">
                  <c:v>15.548591436081697</c:v>
                </c:pt>
                <c:pt idx="9">
                  <c:v>7.1105701275463868</c:v>
                </c:pt>
                <c:pt idx="10">
                  <c:v>31.730425941043443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EB6-453C-9CE4-FF10880296EE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EB6-453C-9CE4-FF1088029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BEV 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120, Prediction Horizon 2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'120demand'!$D$28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'120demand'!$D$30:$D$33</c:f>
              <c:numCache>
                <c:formatCode>General</c:formatCode>
                <c:ptCount val="4"/>
                <c:pt idx="0">
                  <c:v>-2.1069377260240962</c:v>
                </c:pt>
                <c:pt idx="1">
                  <c:v>-6.6306569613111446</c:v>
                </c:pt>
                <c:pt idx="2">
                  <c:v>-3.8170904281393554</c:v>
                </c:pt>
                <c:pt idx="3">
                  <c:v>-2.5841896428934752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55-4153-8C6F-9ECDF35D89B9}"/>
            </c:ext>
          </c:extLst>
        </c:ser>
        <c:ser>
          <c:idx val="1"/>
          <c:order val="1"/>
          <c:tx>
            <c:strRef>
              <c:f>'120demand'!$E$28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'120demand'!$E$30:$E$33</c:f>
              <c:numCache>
                <c:formatCode>General</c:formatCode>
                <c:ptCount val="4"/>
                <c:pt idx="0">
                  <c:v>-2.1918960972976387</c:v>
                </c:pt>
                <c:pt idx="1">
                  <c:v>-1.6943994580462196</c:v>
                </c:pt>
                <c:pt idx="2">
                  <c:v>-5.4523514654980776</c:v>
                </c:pt>
                <c:pt idx="3">
                  <c:v>-4.2596826606543736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55-4153-8C6F-9ECDF35D89B9}"/>
            </c:ext>
          </c:extLst>
        </c:ser>
        <c:ser>
          <c:idx val="2"/>
          <c:order val="2"/>
          <c:tx>
            <c:strRef>
              <c:f>'120demand'!$F$28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'120demand'!$C$30:$C$33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'120demand'!$F$30:$F$33</c:f>
              <c:numCache>
                <c:formatCode>General</c:formatCode>
                <c:ptCount val="4"/>
                <c:pt idx="0">
                  <c:v>-6.4349026445800668</c:v>
                </c:pt>
                <c:pt idx="1">
                  <c:v>-8.6744405696018738</c:v>
                </c:pt>
                <c:pt idx="2">
                  <c:v>-2.784074396977624</c:v>
                </c:pt>
                <c:pt idx="3">
                  <c:v>-1.4428945074106476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55-4153-8C6F-9ECDF35D89B9}"/>
            </c:ext>
          </c:extLst>
        </c:ser>
        <c:ser>
          <c:idx val="3"/>
          <c:order val="3"/>
          <c:tx>
            <c:strRef>
              <c:f>'120demand'!$G$28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'120demand'!$C$30:$C$33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'120demand'!$G$30:$G$33</c:f>
              <c:numCache>
                <c:formatCode>General</c:formatCode>
                <c:ptCount val="4"/>
                <c:pt idx="0">
                  <c:v>-16.967511538381206</c:v>
                </c:pt>
                <c:pt idx="1">
                  <c:v>-11.985297700677332</c:v>
                </c:pt>
                <c:pt idx="2">
                  <c:v>-15.45342531552164</c:v>
                </c:pt>
                <c:pt idx="3">
                  <c:v>-10.177443944003167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55-4153-8C6F-9ECDF35D89B9}"/>
            </c:ext>
          </c:extLst>
        </c:ser>
        <c:ser>
          <c:idx val="4"/>
          <c:order val="4"/>
          <c:tx>
            <c:strRef>
              <c:f>'120demand'!$H$28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'120demand'!$C$30:$C$33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'120demand'!$H$30:$H$33</c:f>
              <c:numCache>
                <c:formatCode>General</c:formatCode>
                <c:ptCount val="4"/>
                <c:pt idx="0">
                  <c:v>-22.858115398448334</c:v>
                </c:pt>
                <c:pt idx="1">
                  <c:v>-10.416559625956948</c:v>
                </c:pt>
                <c:pt idx="2">
                  <c:v>-7.9355700560036917</c:v>
                </c:pt>
                <c:pt idx="3">
                  <c:v>-6.1469197965370173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55-4153-8C6F-9ECDF35D89B9}"/>
            </c:ext>
          </c:extLst>
        </c:ser>
        <c:ser>
          <c:idx val="5"/>
          <c:order val="5"/>
          <c:tx>
            <c:strRef>
              <c:f>'120demand'!$I$28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'120demand'!$C$30:$C$33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'120demand'!$I$30:$I$33</c:f>
              <c:numCache>
                <c:formatCode>General</c:formatCode>
                <c:ptCount val="4"/>
                <c:pt idx="0">
                  <c:v>-3.9126051348626469</c:v>
                </c:pt>
                <c:pt idx="1">
                  <c:v>-20.977944121424724</c:v>
                </c:pt>
                <c:pt idx="2">
                  <c:v>-10.74412694905188</c:v>
                </c:pt>
                <c:pt idx="3">
                  <c:v>-8.5903296642589844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F55-4153-8C6F-9ECDF35D8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72863"/>
        <c:axId val="448674783"/>
      </c:scatterChart>
      <c:valAx>
        <c:axId val="44867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74783"/>
        <c:crossesAt val="-40"/>
        <c:crossBetween val="midCat"/>
      </c:valAx>
      <c:valAx>
        <c:axId val="44867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72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120, Prediction Horizon 5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'120demand'!$D$28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'120demand'!$C$35:$C$38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'120demand'!$D$35:$D$38</c:f>
              <c:numCache>
                <c:formatCode>General</c:formatCode>
                <c:ptCount val="4"/>
                <c:pt idx="0">
                  <c:v>-0.85923843172800007</c:v>
                </c:pt>
                <c:pt idx="1">
                  <c:v>-3.7828688759607472</c:v>
                </c:pt>
                <c:pt idx="2">
                  <c:v>8.6451040057714259</c:v>
                </c:pt>
                <c:pt idx="3">
                  <c:v>2.8764601966351893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AD-4A23-9563-96AB17A58B6B}"/>
            </c:ext>
          </c:extLst>
        </c:ser>
        <c:ser>
          <c:idx val="1"/>
          <c:order val="1"/>
          <c:tx>
            <c:strRef>
              <c:f>'120demand'!$E$28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'120demand'!$C$35:$C$38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'120demand'!$E$35:$E$38</c:f>
              <c:numCache>
                <c:formatCode>General</c:formatCode>
                <c:ptCount val="4"/>
                <c:pt idx="0">
                  <c:v>-2.5433192552369492</c:v>
                </c:pt>
                <c:pt idx="1">
                  <c:v>-3.6309315889195863</c:v>
                </c:pt>
                <c:pt idx="2">
                  <c:v>-17.263398007896434</c:v>
                </c:pt>
                <c:pt idx="3">
                  <c:v>-5.9972161358271698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AD-4A23-9563-96AB17A58B6B}"/>
            </c:ext>
          </c:extLst>
        </c:ser>
        <c:ser>
          <c:idx val="2"/>
          <c:order val="2"/>
          <c:tx>
            <c:strRef>
              <c:f>'120demand'!$F$28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'120demand'!$C$35:$C$38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'120demand'!$F$35:$F$38</c:f>
              <c:numCache>
                <c:formatCode>General</c:formatCode>
                <c:ptCount val="4"/>
                <c:pt idx="0">
                  <c:v>-7.1014966579482834</c:v>
                </c:pt>
                <c:pt idx="1">
                  <c:v>-5.1078901482127455</c:v>
                </c:pt>
                <c:pt idx="2">
                  <c:v>12.287489102005228</c:v>
                </c:pt>
                <c:pt idx="3">
                  <c:v>4.1121766928218531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AD-4A23-9563-96AB17A58B6B}"/>
            </c:ext>
          </c:extLst>
        </c:ser>
        <c:ser>
          <c:idx val="3"/>
          <c:order val="3"/>
          <c:tx>
            <c:strRef>
              <c:f>'120demand'!$G$28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'120demand'!$C$35:$C$38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'120demand'!$G$35:$G$38</c:f>
              <c:numCache>
                <c:formatCode>General</c:formatCode>
                <c:ptCount val="4"/>
                <c:pt idx="0">
                  <c:v>-16.724561611126958</c:v>
                </c:pt>
                <c:pt idx="1">
                  <c:v>-15.218132835831282</c:v>
                </c:pt>
                <c:pt idx="2">
                  <c:v>-22.851911925430386</c:v>
                </c:pt>
                <c:pt idx="3">
                  <c:v>-13.456919896137157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AD-4A23-9563-96AB17A58B6B}"/>
            </c:ext>
          </c:extLst>
        </c:ser>
        <c:ser>
          <c:idx val="4"/>
          <c:order val="4"/>
          <c:tx>
            <c:strRef>
              <c:f>'120demand'!$H$28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'120demand'!$C$35:$C$38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'120demand'!$H$35:$H$38</c:f>
              <c:numCache>
                <c:formatCode>General</c:formatCode>
                <c:ptCount val="4"/>
                <c:pt idx="0">
                  <c:v>-21.543441401633867</c:v>
                </c:pt>
                <c:pt idx="1">
                  <c:v>-13.923213276473312</c:v>
                </c:pt>
                <c:pt idx="2">
                  <c:v>-17.632173868365616</c:v>
                </c:pt>
                <c:pt idx="3">
                  <c:v>-10.957971535734471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EAD-4A23-9563-96AB17A58B6B}"/>
            </c:ext>
          </c:extLst>
        </c:ser>
        <c:ser>
          <c:idx val="5"/>
          <c:order val="5"/>
          <c:tx>
            <c:strRef>
              <c:f>'120demand'!$I$28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'120demand'!$C$35:$C$38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'120demand'!$I$35:$I$38</c:f>
              <c:numCache>
                <c:formatCode>General</c:formatCode>
                <c:ptCount val="4"/>
                <c:pt idx="0">
                  <c:v>-3.8276685955777814</c:v>
                </c:pt>
                <c:pt idx="1">
                  <c:v>-20.546356015302383</c:v>
                </c:pt>
                <c:pt idx="2">
                  <c:v>-19.561644592373664</c:v>
                </c:pt>
                <c:pt idx="3">
                  <c:v>-8.7574405789495451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EAD-4A23-9563-96AB17A58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931423"/>
        <c:axId val="877929023"/>
      </c:scatterChart>
      <c:valAx>
        <c:axId val="87793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929023"/>
        <c:crossesAt val="-40"/>
        <c:crossBetween val="midCat"/>
      </c:valAx>
      <c:valAx>
        <c:axId val="87792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931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120, Prediction Horizon 10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'120demand'!$D$28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'120demand'!$C$40:$C$43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'120demand'!$D$40:$D$43</c:f>
              <c:numCache>
                <c:formatCode>General</c:formatCode>
                <c:ptCount val="4"/>
                <c:pt idx="0">
                  <c:v>-8.903060516652948</c:v>
                </c:pt>
                <c:pt idx="1">
                  <c:v>-8.1304858535502493</c:v>
                </c:pt>
                <c:pt idx="2">
                  <c:v>-7.6853282031835324</c:v>
                </c:pt>
                <c:pt idx="3">
                  <c:v>5.9711984017610265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AD-42A1-A9E7-153192212C09}"/>
            </c:ext>
          </c:extLst>
        </c:ser>
        <c:ser>
          <c:idx val="1"/>
          <c:order val="1"/>
          <c:tx>
            <c:strRef>
              <c:f>'120demand'!$E$28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'120demand'!$C$40:$C$43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'120demand'!$E$40:$E$43</c:f>
              <c:numCache>
                <c:formatCode>General</c:formatCode>
                <c:ptCount val="4"/>
                <c:pt idx="0">
                  <c:v>1.8476178379007682</c:v>
                </c:pt>
                <c:pt idx="1">
                  <c:v>0.72930890307283414</c:v>
                </c:pt>
                <c:pt idx="2">
                  <c:v>-1.4064865093730508</c:v>
                </c:pt>
                <c:pt idx="3">
                  <c:v>-8.9104823600393832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AD-42A1-A9E7-153192212C09}"/>
            </c:ext>
          </c:extLst>
        </c:ser>
        <c:ser>
          <c:idx val="2"/>
          <c:order val="2"/>
          <c:tx>
            <c:strRef>
              <c:f>'120demand'!$F$28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'120demand'!$C$40:$C$43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'120demand'!$F$40:$F$43</c:f>
              <c:numCache>
                <c:formatCode>General</c:formatCode>
                <c:ptCount val="4"/>
                <c:pt idx="0">
                  <c:v>-14.185919790758511</c:v>
                </c:pt>
                <c:pt idx="1">
                  <c:v>-10.635716361522823</c:v>
                </c:pt>
                <c:pt idx="2">
                  <c:v>-8.3780151118860786</c:v>
                </c:pt>
                <c:pt idx="3">
                  <c:v>8.0176547515257006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AD-42A1-A9E7-153192212C09}"/>
            </c:ext>
          </c:extLst>
        </c:ser>
        <c:ser>
          <c:idx val="3"/>
          <c:order val="3"/>
          <c:tx>
            <c:strRef>
              <c:f>'120demand'!$G$28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'120demand'!$C$40:$C$43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'120demand'!$G$40:$G$43</c:f>
              <c:numCache>
                <c:formatCode>General</c:formatCode>
                <c:ptCount val="4"/>
                <c:pt idx="0">
                  <c:v>-11.965109884372545</c:v>
                </c:pt>
                <c:pt idx="1">
                  <c:v>-9.6080082978886363</c:v>
                </c:pt>
                <c:pt idx="2">
                  <c:v>-11.007232807289894</c:v>
                </c:pt>
                <c:pt idx="3">
                  <c:v>-14.820641694105847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AD-42A1-A9E7-153192212C09}"/>
            </c:ext>
          </c:extLst>
        </c:ser>
        <c:ser>
          <c:idx val="4"/>
          <c:order val="4"/>
          <c:tx>
            <c:strRef>
              <c:f>'120demand'!$H$28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'120demand'!$C$40:$C$43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'120demand'!$H$40:$H$43</c:f>
              <c:numCache>
                <c:formatCode>General</c:formatCode>
                <c:ptCount val="4"/>
                <c:pt idx="0">
                  <c:v>-15.900683347890865</c:v>
                </c:pt>
                <c:pt idx="1">
                  <c:v>-9.6143965472948629</c:v>
                </c:pt>
                <c:pt idx="2">
                  <c:v>-4.0230180342187758</c:v>
                </c:pt>
                <c:pt idx="3">
                  <c:v>-9.9188203257462817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CAD-42A1-A9E7-153192212C09}"/>
            </c:ext>
          </c:extLst>
        </c:ser>
        <c:ser>
          <c:idx val="5"/>
          <c:order val="5"/>
          <c:tx>
            <c:strRef>
              <c:f>'120demand'!$I$28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'120demand'!$C$40:$C$43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'120demand'!$I$40:$I$43</c:f>
              <c:numCache>
                <c:formatCode>General</c:formatCode>
                <c:ptCount val="4"/>
                <c:pt idx="0">
                  <c:v>-1.026143881116458</c:v>
                </c:pt>
                <c:pt idx="1">
                  <c:v>-13.016697280649653</c:v>
                </c:pt>
                <c:pt idx="2">
                  <c:v>-6.0311848301959738</c:v>
                </c:pt>
                <c:pt idx="3">
                  <c:v>-9.0958056541494656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CAD-42A1-A9E7-153192212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526559"/>
        <c:axId val="807527039"/>
      </c:scatterChart>
      <c:valAx>
        <c:axId val="80752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527039"/>
        <c:crossesAt val="-40"/>
        <c:crossBetween val="midCat"/>
      </c:valAx>
      <c:valAx>
        <c:axId val="80752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526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100%ICE</a:t>
            </a:r>
            <a:r>
              <a:rPr lang="en-US" baseline="0"/>
              <a:t> -- 100%Demand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Overall_P2</c:v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'100%ice'!$D$4:$D$7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'100%ice'!$H$4:$H$7</c:f>
              <c:numCache>
                <c:formatCode>General</c:formatCode>
                <c:ptCount val="4"/>
                <c:pt idx="0">
                  <c:v>6.0448516306027518</c:v>
                </c:pt>
                <c:pt idx="1">
                  <c:v>4.756400974875918</c:v>
                </c:pt>
                <c:pt idx="2">
                  <c:v>16.911726312194556</c:v>
                </c:pt>
                <c:pt idx="3">
                  <c:v>5.6968429430866125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130-44A2-A379-EBDA984D5064}"/>
            </c:ext>
          </c:extLst>
        </c:ser>
        <c:ser>
          <c:idx val="3"/>
          <c:order val="1"/>
          <c:tx>
            <c:v>ICE_P2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'100%ice'!$D$4:$D$7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'100%ice'!$M$4:$M$7</c:f>
              <c:numCache>
                <c:formatCode>General</c:formatCode>
                <c:ptCount val="4"/>
                <c:pt idx="0">
                  <c:v>5.9609293541342838</c:v>
                </c:pt>
                <c:pt idx="1">
                  <c:v>5.6432098522555059</c:v>
                </c:pt>
                <c:pt idx="2">
                  <c:v>19.080875843481337</c:v>
                </c:pt>
                <c:pt idx="3">
                  <c:v>8.0167614251145984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130-44A2-A379-EBDA984D5064}"/>
            </c:ext>
          </c:extLst>
        </c:ser>
        <c:ser>
          <c:idx val="0"/>
          <c:order val="2"/>
          <c:tx>
            <c:v>Overall_P5</c:v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'100%ice'!$D$9:$D$18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</c:numCache>
            </c:numRef>
          </c:xVal>
          <c:yVal>
            <c:numRef>
              <c:f>'100%ice'!$H$9:$H$18</c:f>
              <c:numCache>
                <c:formatCode>General</c:formatCode>
                <c:ptCount val="10"/>
                <c:pt idx="0">
                  <c:v>2.1579078835398646</c:v>
                </c:pt>
                <c:pt idx="1">
                  <c:v>0.47007986136102164</c:v>
                </c:pt>
                <c:pt idx="2">
                  <c:v>14.441654918198205</c:v>
                </c:pt>
                <c:pt idx="3">
                  <c:v>8.6365708302110029</c:v>
                </c:pt>
                <c:pt idx="4">
                  <c:v>3.3427744449289643</c:v>
                </c:pt>
                <c:pt idx="5">
                  <c:v>3.3427744449289643</c:v>
                </c:pt>
                <c:pt idx="6">
                  <c:v>10.640654922431885</c:v>
                </c:pt>
                <c:pt idx="7">
                  <c:v>-0.51679148973402445</c:v>
                </c:pt>
                <c:pt idx="8">
                  <c:v>4.4418383777658299</c:v>
                </c:pt>
                <c:pt idx="9">
                  <c:v>6.6731300883569586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30-44A2-A379-EBDA984D5064}"/>
            </c:ext>
          </c:extLst>
        </c:ser>
        <c:ser>
          <c:idx val="1"/>
          <c:order val="3"/>
          <c:tx>
            <c:v>ICE_P5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'100%ice'!$D$9:$D$18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</c:numCache>
            </c:numRef>
          </c:xVal>
          <c:yVal>
            <c:numRef>
              <c:f>'100%ice'!$M$9:$M$18</c:f>
              <c:numCache>
                <c:formatCode>General</c:formatCode>
                <c:ptCount val="10"/>
                <c:pt idx="0">
                  <c:v>-1.2418602821113096</c:v>
                </c:pt>
                <c:pt idx="1">
                  <c:v>-0.481005685506879</c:v>
                </c:pt>
                <c:pt idx="2">
                  <c:v>21.34720938010269</c:v>
                </c:pt>
                <c:pt idx="3">
                  <c:v>11.250024591292718</c:v>
                </c:pt>
                <c:pt idx="4">
                  <c:v>6.7734256654403842</c:v>
                </c:pt>
                <c:pt idx="5">
                  <c:v>6.7734256654403842</c:v>
                </c:pt>
                <c:pt idx="6">
                  <c:v>16.258287265644984</c:v>
                </c:pt>
                <c:pt idx="7">
                  <c:v>-1.3835061281501495</c:v>
                </c:pt>
                <c:pt idx="8">
                  <c:v>3.7570577010092303</c:v>
                </c:pt>
                <c:pt idx="9">
                  <c:v>8.8808994511223407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30-44A2-A379-EBDA984D5064}"/>
            </c:ext>
          </c:extLst>
        </c:ser>
        <c:ser>
          <c:idx val="4"/>
          <c:order val="4"/>
          <c:tx>
            <c:v>Overall_P10</c:v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'100%ice'!$D$20:$D$29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</c:numCache>
            </c:numRef>
          </c:xVal>
          <c:yVal>
            <c:numRef>
              <c:f>'100%ice'!$H$20:$H$29</c:f>
              <c:numCache>
                <c:formatCode>General</c:formatCode>
                <c:ptCount val="10"/>
                <c:pt idx="0">
                  <c:v>6.6509738174972437</c:v>
                </c:pt>
                <c:pt idx="1">
                  <c:v>11.232100343916127</c:v>
                </c:pt>
                <c:pt idx="2">
                  <c:v>12.980046655179281</c:v>
                </c:pt>
                <c:pt idx="3">
                  <c:v>31.537123043509563</c:v>
                </c:pt>
                <c:pt idx="4">
                  <c:v>-1.9452359078355603</c:v>
                </c:pt>
                <c:pt idx="5">
                  <c:v>-1.6629904191768896</c:v>
                </c:pt>
                <c:pt idx="6">
                  <c:v>2.6216372214060688</c:v>
                </c:pt>
                <c:pt idx="7">
                  <c:v>-0.14959010898908776</c:v>
                </c:pt>
                <c:pt idx="8">
                  <c:v>17.969582403687269</c:v>
                </c:pt>
                <c:pt idx="9">
                  <c:v>5.4550996820504603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130-44A2-A379-EBDA984D5064}"/>
            </c:ext>
          </c:extLst>
        </c:ser>
        <c:ser>
          <c:idx val="5"/>
          <c:order val="5"/>
          <c:tx>
            <c:v>ICE_P10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'100%ice'!$D$20:$D$29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</c:numCache>
            </c:numRef>
          </c:xVal>
          <c:yVal>
            <c:numRef>
              <c:f>'100%ice'!$M$20:$M$29</c:f>
              <c:numCache>
                <c:formatCode>General</c:formatCode>
                <c:ptCount val="10"/>
                <c:pt idx="0">
                  <c:v>7.5357557396077208</c:v>
                </c:pt>
                <c:pt idx="1">
                  <c:v>6.9504829729889268</c:v>
                </c:pt>
                <c:pt idx="2">
                  <c:v>19.001691880938797</c:v>
                </c:pt>
                <c:pt idx="3">
                  <c:v>45.597174952292896</c:v>
                </c:pt>
                <c:pt idx="4">
                  <c:v>-1.6417147016584404</c:v>
                </c:pt>
                <c:pt idx="5">
                  <c:v>-1.3539965768920568</c:v>
                </c:pt>
                <c:pt idx="6">
                  <c:v>2.5555271389506435</c:v>
                </c:pt>
                <c:pt idx="7">
                  <c:v>-0.21738702760126594</c:v>
                </c:pt>
                <c:pt idx="8">
                  <c:v>23.379925635930825</c:v>
                </c:pt>
                <c:pt idx="9">
                  <c:v>7.4339477877673019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130-44A2-A379-EBDA984D5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413743"/>
        <c:axId val="642310303"/>
      </c:scatterChart>
      <c:valAx>
        <c:axId val="44641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10303"/>
        <c:crossesAt val="-40"/>
        <c:crossBetween val="midCat"/>
      </c:valAx>
      <c:valAx>
        <c:axId val="64231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413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18" Type="http://schemas.openxmlformats.org/officeDocument/2006/relationships/chart" Target="../charts/chart3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17" Type="http://schemas.openxmlformats.org/officeDocument/2006/relationships/chart" Target="../charts/chart36.xml"/><Relationship Id="rId2" Type="http://schemas.openxmlformats.org/officeDocument/2006/relationships/chart" Target="../charts/chart21.xml"/><Relationship Id="rId16" Type="http://schemas.openxmlformats.org/officeDocument/2006/relationships/chart" Target="../charts/chart35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5" Type="http://schemas.openxmlformats.org/officeDocument/2006/relationships/chart" Target="../charts/chart3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Relationship Id="rId14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13" Type="http://schemas.openxmlformats.org/officeDocument/2006/relationships/chart" Target="../charts/chart50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12" Type="http://schemas.openxmlformats.org/officeDocument/2006/relationships/chart" Target="../charts/chart49.xml"/><Relationship Id="rId2" Type="http://schemas.openxmlformats.org/officeDocument/2006/relationships/chart" Target="../charts/chart39.xml"/><Relationship Id="rId16" Type="http://schemas.openxmlformats.org/officeDocument/2006/relationships/chart" Target="../charts/chart53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11" Type="http://schemas.openxmlformats.org/officeDocument/2006/relationships/chart" Target="../charts/chart48.xml"/><Relationship Id="rId5" Type="http://schemas.openxmlformats.org/officeDocument/2006/relationships/chart" Target="../charts/chart42.xml"/><Relationship Id="rId15" Type="http://schemas.openxmlformats.org/officeDocument/2006/relationships/chart" Target="../charts/chart52.xml"/><Relationship Id="rId10" Type="http://schemas.openxmlformats.org/officeDocument/2006/relationships/chart" Target="../charts/chart47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Relationship Id="rId14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146050</xdr:colOff>
      <xdr:row>26</xdr:row>
      <xdr:rowOff>155575</xdr:rowOff>
    </xdr:from>
    <xdr:to>
      <xdr:col>19</xdr:col>
      <xdr:colOff>107950</xdr:colOff>
      <xdr:row>41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659B58-9BB4-9BC6-F2A9-D0B5B469E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396874</xdr:colOff>
      <xdr:row>26</xdr:row>
      <xdr:rowOff>168275</xdr:rowOff>
    </xdr:from>
    <xdr:to>
      <xdr:col>27</xdr:col>
      <xdr:colOff>349249</xdr:colOff>
      <xdr:row>41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37BE95-02F0-D6F9-5B16-2F328FF90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149225</xdr:colOff>
      <xdr:row>42</xdr:row>
      <xdr:rowOff>60325</xdr:rowOff>
    </xdr:from>
    <xdr:to>
      <xdr:col>19</xdr:col>
      <xdr:colOff>50800</xdr:colOff>
      <xdr:row>56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A25AB2-D8D2-35B0-E5AA-3491CD4EB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18</xdr:row>
      <xdr:rowOff>3175</xdr:rowOff>
    </xdr:from>
    <xdr:to>
      <xdr:col>18</xdr:col>
      <xdr:colOff>647700</xdr:colOff>
      <xdr:row>32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875D9A-C82E-95E5-F5D9-3A61C9D58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542925</xdr:colOff>
      <xdr:row>17</xdr:row>
      <xdr:rowOff>149225</xdr:rowOff>
    </xdr:from>
    <xdr:to>
      <xdr:col>26</xdr:col>
      <xdr:colOff>31750</xdr:colOff>
      <xdr:row>32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704DDA-1B25-AA68-219E-42C84A451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663576</xdr:colOff>
      <xdr:row>17</xdr:row>
      <xdr:rowOff>130175</xdr:rowOff>
    </xdr:from>
    <xdr:to>
      <xdr:col>18</xdr:col>
      <xdr:colOff>603250</xdr:colOff>
      <xdr:row>32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AF6162-B769-4B18-592B-5B842E348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225425</xdr:colOff>
      <xdr:row>18</xdr:row>
      <xdr:rowOff>57150</xdr:rowOff>
    </xdr:from>
    <xdr:to>
      <xdr:col>26</xdr:col>
      <xdr:colOff>114300</xdr:colOff>
      <xdr:row>32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95EC0B-1D3E-83C3-AFD3-90A1FB06F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644525</xdr:colOff>
      <xdr:row>34</xdr:row>
      <xdr:rowOff>28575</xdr:rowOff>
    </xdr:from>
    <xdr:to>
      <xdr:col>18</xdr:col>
      <xdr:colOff>622300</xdr:colOff>
      <xdr:row>48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16F0F-791B-A90E-347F-734504108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50799</xdr:colOff>
      <xdr:row>8</xdr:row>
      <xdr:rowOff>174624</xdr:rowOff>
    </xdr:from>
    <xdr:to>
      <xdr:col>27</xdr:col>
      <xdr:colOff>282575</xdr:colOff>
      <xdr:row>28</xdr:row>
      <xdr:rowOff>117474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321D9C-30B1-9A08-7956-78A4E5C40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190500</xdr:colOff>
      <xdr:row>12</xdr:row>
      <xdr:rowOff>12700</xdr:rowOff>
    </xdr:from>
    <xdr:to>
      <xdr:col>25</xdr:col>
      <xdr:colOff>495300</xdr:colOff>
      <xdr:row>26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9937F-8062-EA21-0FAD-34BC13C46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184148</xdr:colOff>
      <xdr:row>57</xdr:row>
      <xdr:rowOff>133349</xdr:rowOff>
    </xdr:from>
    <xdr:to>
      <xdr:col>10</xdr:col>
      <xdr:colOff>327025</xdr:colOff>
      <xdr:row>78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B4D2AB-BF91-7265-5CDC-F5920F7D4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422276</xdr:colOff>
      <xdr:row>57</xdr:row>
      <xdr:rowOff>133350</xdr:rowOff>
    </xdr:from>
    <xdr:to>
      <xdr:col>18</xdr:col>
      <xdr:colOff>498475</xdr:colOff>
      <xdr:row>79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AE4E82-8E01-4C22-B0BF-06D5A4D97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6350</xdr:colOff>
      <xdr:row>57</xdr:row>
      <xdr:rowOff>130175</xdr:rowOff>
    </xdr:from>
    <xdr:to>
      <xdr:col>27</xdr:col>
      <xdr:colOff>193675</xdr:colOff>
      <xdr:row>78</xdr:row>
      <xdr:rowOff>187325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4D9BED-278A-4869-9F40-5F5D403DE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87</xdr:row>
      <xdr:rowOff>0</xdr:rowOff>
    </xdr:from>
    <xdr:to>
      <xdr:col>16</xdr:col>
      <xdr:colOff>15877</xdr:colOff>
      <xdr:row>108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A2985A-1A53-4619-AD95-806275DBE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217240</xdr:colOff>
      <xdr:row>172</xdr:row>
      <xdr:rowOff>58409</xdr:rowOff>
    </xdr:from>
    <xdr:to>
      <xdr:col>18</xdr:col>
      <xdr:colOff>403623</xdr:colOff>
      <xdr:row>191</xdr:row>
      <xdr:rowOff>36598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CF49DF-4026-2806-0368-568E5D9A2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</xdr:colOff>
      <xdr:row>193</xdr:row>
      <xdr:rowOff>0</xdr:rowOff>
    </xdr:from>
    <xdr:to>
      <xdr:col>14</xdr:col>
      <xdr:colOff>353392</xdr:colOff>
      <xdr:row>211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441E507-9458-48B8-8C24-35C1D91A1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193</xdr:row>
      <xdr:rowOff>0</xdr:rowOff>
    </xdr:from>
    <xdr:to>
      <xdr:col>23</xdr:col>
      <xdr:colOff>359742</xdr:colOff>
      <xdr:row>211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A72188-B9AA-49D6-8B98-012C077B3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213</xdr:row>
      <xdr:rowOff>0</xdr:rowOff>
    </xdr:from>
    <xdr:to>
      <xdr:col>14</xdr:col>
      <xdr:colOff>359741</xdr:colOff>
      <xdr:row>231</xdr:row>
      <xdr:rowOff>171449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64A317D-63D3-4F93-802F-D7AE106A1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213</xdr:row>
      <xdr:rowOff>0</xdr:rowOff>
    </xdr:from>
    <xdr:to>
      <xdr:col>23</xdr:col>
      <xdr:colOff>359742</xdr:colOff>
      <xdr:row>231</xdr:row>
      <xdr:rowOff>171449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6849FDC-1959-469B-82BF-C1B54639CA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606425</xdr:colOff>
      <xdr:row>92</xdr:row>
      <xdr:rowOff>6</xdr:rowOff>
    </xdr:from>
    <xdr:to>
      <xdr:col>13</xdr:col>
      <xdr:colOff>301625</xdr:colOff>
      <xdr:row>106</xdr:row>
      <xdr:rowOff>76206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84FAFA-1AAC-93C3-E4A9-21FC28EA4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</xdr:colOff>
      <xdr:row>92</xdr:row>
      <xdr:rowOff>12700</xdr:rowOff>
    </xdr:from>
    <xdr:to>
      <xdr:col>21</xdr:col>
      <xdr:colOff>317500</xdr:colOff>
      <xdr:row>106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83539B-67F7-410E-882C-F1BB5718B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12700</xdr:colOff>
      <xdr:row>92</xdr:row>
      <xdr:rowOff>6350</xdr:rowOff>
    </xdr:from>
    <xdr:to>
      <xdr:col>31</xdr:col>
      <xdr:colOff>317500</xdr:colOff>
      <xdr:row>106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BCB264-C71C-4B3B-9032-F75994412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0</xdr:colOff>
      <xdr:row>92</xdr:row>
      <xdr:rowOff>0</xdr:rowOff>
    </xdr:from>
    <xdr:to>
      <xdr:col>39</xdr:col>
      <xdr:colOff>304800</xdr:colOff>
      <xdr:row>106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AF9AF9-076F-44FA-A918-4B501D375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109</xdr:row>
      <xdr:rowOff>0</xdr:rowOff>
    </xdr:from>
    <xdr:to>
      <xdr:col>31</xdr:col>
      <xdr:colOff>304800</xdr:colOff>
      <xdr:row>123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3F13D4-92F8-4A15-97E7-5C0C82D01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125</xdr:row>
      <xdr:rowOff>0</xdr:rowOff>
    </xdr:from>
    <xdr:to>
      <xdr:col>31</xdr:col>
      <xdr:colOff>304800</xdr:colOff>
      <xdr:row>139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7EB0D6D-2564-42BE-9942-1FFF35E41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0</xdr:colOff>
      <xdr:row>109</xdr:row>
      <xdr:rowOff>0</xdr:rowOff>
    </xdr:from>
    <xdr:to>
      <xdr:col>39</xdr:col>
      <xdr:colOff>304800</xdr:colOff>
      <xdr:row>123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F361CC3-756C-42E3-B81C-C9383EE3F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0</xdr:colOff>
      <xdr:row>125</xdr:row>
      <xdr:rowOff>0</xdr:rowOff>
    </xdr:from>
    <xdr:to>
      <xdr:col>39</xdr:col>
      <xdr:colOff>304800</xdr:colOff>
      <xdr:row>139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EFA03B2-AB3E-4A1E-8029-7A1912FC88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0</xdr:colOff>
      <xdr:row>92</xdr:row>
      <xdr:rowOff>0</xdr:rowOff>
    </xdr:from>
    <xdr:to>
      <xdr:col>47</xdr:col>
      <xdr:colOff>304800</xdr:colOff>
      <xdr:row>106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95828CD-71BA-4B17-9FFE-58522964B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0</xdr:colOff>
      <xdr:row>92</xdr:row>
      <xdr:rowOff>0</xdr:rowOff>
    </xdr:from>
    <xdr:to>
      <xdr:col>55</xdr:col>
      <xdr:colOff>304800</xdr:colOff>
      <xdr:row>106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48597F1-805D-474B-865D-CA0654AB7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0</xdr:colOff>
      <xdr:row>109</xdr:row>
      <xdr:rowOff>0</xdr:rowOff>
    </xdr:from>
    <xdr:to>
      <xdr:col>47</xdr:col>
      <xdr:colOff>304800</xdr:colOff>
      <xdr:row>123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F831BAC-9DE8-4E7E-A763-DA4806F09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0</xdr:colOff>
      <xdr:row>125</xdr:row>
      <xdr:rowOff>0</xdr:rowOff>
    </xdr:from>
    <xdr:to>
      <xdr:col>47</xdr:col>
      <xdr:colOff>304800</xdr:colOff>
      <xdr:row>139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9A5CE17-02C9-479A-9D18-4E3638679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48</xdr:col>
      <xdr:colOff>0</xdr:colOff>
      <xdr:row>109</xdr:row>
      <xdr:rowOff>0</xdr:rowOff>
    </xdr:from>
    <xdr:to>
      <xdr:col>55</xdr:col>
      <xdr:colOff>304800</xdr:colOff>
      <xdr:row>123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99C0E9C-AB56-4C20-A1EE-77426EE19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48</xdr:col>
      <xdr:colOff>0</xdr:colOff>
      <xdr:row>125</xdr:row>
      <xdr:rowOff>0</xdr:rowOff>
    </xdr:from>
    <xdr:to>
      <xdr:col>55</xdr:col>
      <xdr:colOff>304800</xdr:colOff>
      <xdr:row>139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D484200-122A-4E91-80E1-2577996A2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109</xdr:row>
      <xdr:rowOff>0</xdr:rowOff>
    </xdr:from>
    <xdr:to>
      <xdr:col>21</xdr:col>
      <xdr:colOff>304800</xdr:colOff>
      <xdr:row>123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A8E5A86-DF5D-40F8-BCBB-A787C9EAD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109</xdr:row>
      <xdr:rowOff>0</xdr:rowOff>
    </xdr:from>
    <xdr:to>
      <xdr:col>13</xdr:col>
      <xdr:colOff>304800</xdr:colOff>
      <xdr:row>123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15B64FF-E15B-400A-83A3-A6C8B02A6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125</xdr:row>
      <xdr:rowOff>0</xdr:rowOff>
    </xdr:from>
    <xdr:to>
      <xdr:col>13</xdr:col>
      <xdr:colOff>304800</xdr:colOff>
      <xdr:row>139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4FAEEEC-CEC2-488C-9107-FDA383C99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125</xdr:row>
      <xdr:rowOff>0</xdr:rowOff>
    </xdr:from>
    <xdr:to>
      <xdr:col>21</xdr:col>
      <xdr:colOff>304800</xdr:colOff>
      <xdr:row>139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7395CE0-B3CA-4F55-956B-708D68F4E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</xdr:colOff>
      <xdr:row>107</xdr:row>
      <xdr:rowOff>142875</xdr:rowOff>
    </xdr:from>
    <xdr:to>
      <xdr:col>13</xdr:col>
      <xdr:colOff>320675</xdr:colOff>
      <xdr:row>122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D3047D-41C5-4647-BE64-AC6883318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15875</xdr:colOff>
      <xdr:row>107</xdr:row>
      <xdr:rowOff>142875</xdr:rowOff>
    </xdr:from>
    <xdr:to>
      <xdr:col>21</xdr:col>
      <xdr:colOff>320675</xdr:colOff>
      <xdr:row>122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B6F635-1343-4251-9B14-6A44D4057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15875</xdr:colOff>
      <xdr:row>107</xdr:row>
      <xdr:rowOff>142875</xdr:rowOff>
    </xdr:from>
    <xdr:to>
      <xdr:col>30</xdr:col>
      <xdr:colOff>320675</xdr:colOff>
      <xdr:row>122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0E3936-B345-4AF1-9B2C-01FC4CF6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15875</xdr:colOff>
      <xdr:row>107</xdr:row>
      <xdr:rowOff>142875</xdr:rowOff>
    </xdr:from>
    <xdr:to>
      <xdr:col>38</xdr:col>
      <xdr:colOff>320675</xdr:colOff>
      <xdr:row>122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AEB5B71-DDA6-4B44-958D-FD11E2332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15875</xdr:colOff>
      <xdr:row>107</xdr:row>
      <xdr:rowOff>142875</xdr:rowOff>
    </xdr:from>
    <xdr:to>
      <xdr:col>46</xdr:col>
      <xdr:colOff>320675</xdr:colOff>
      <xdr:row>122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AECE648-EC28-479A-B254-ADE818774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15875</xdr:colOff>
      <xdr:row>107</xdr:row>
      <xdr:rowOff>142875</xdr:rowOff>
    </xdr:from>
    <xdr:to>
      <xdr:col>54</xdr:col>
      <xdr:colOff>320675</xdr:colOff>
      <xdr:row>122</xdr:row>
      <xdr:rowOff>28575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9EB7164-7D2A-4DB9-93AC-D1F1CAC36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15875</xdr:colOff>
      <xdr:row>107</xdr:row>
      <xdr:rowOff>142875</xdr:rowOff>
    </xdr:from>
    <xdr:to>
      <xdr:col>64</xdr:col>
      <xdr:colOff>320675</xdr:colOff>
      <xdr:row>122</xdr:row>
      <xdr:rowOff>28575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43997F8-9295-4B36-84B9-F7C6B83A9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65</xdr:col>
      <xdr:colOff>15875</xdr:colOff>
      <xdr:row>107</xdr:row>
      <xdr:rowOff>142875</xdr:rowOff>
    </xdr:from>
    <xdr:to>
      <xdr:col>72</xdr:col>
      <xdr:colOff>320675</xdr:colOff>
      <xdr:row>122</xdr:row>
      <xdr:rowOff>28575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7C65E7A-EE8A-44AC-A9FB-A79AD37F1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125</xdr:row>
      <xdr:rowOff>0</xdr:rowOff>
    </xdr:from>
    <xdr:to>
      <xdr:col>13</xdr:col>
      <xdr:colOff>304800</xdr:colOff>
      <xdr:row>139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8F03F2-7520-47A2-9273-26CDB4F80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125</xdr:row>
      <xdr:rowOff>0</xdr:rowOff>
    </xdr:from>
    <xdr:to>
      <xdr:col>21</xdr:col>
      <xdr:colOff>304800</xdr:colOff>
      <xdr:row>139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FDFFFA-1838-4A7B-8AA9-ED1EBF7BC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125</xdr:row>
      <xdr:rowOff>0</xdr:rowOff>
    </xdr:from>
    <xdr:to>
      <xdr:col>30</xdr:col>
      <xdr:colOff>304800</xdr:colOff>
      <xdr:row>139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1B6E9B-AF73-4BD1-95D5-67AF6D7B67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0</xdr:colOff>
      <xdr:row>124</xdr:row>
      <xdr:rowOff>165100</xdr:rowOff>
    </xdr:from>
    <xdr:to>
      <xdr:col>38</xdr:col>
      <xdr:colOff>304800</xdr:colOff>
      <xdr:row>139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026BDE-11F5-446F-B558-7AE7442E6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39</xdr:col>
      <xdr:colOff>0</xdr:colOff>
      <xdr:row>125</xdr:row>
      <xdr:rowOff>0</xdr:rowOff>
    </xdr:from>
    <xdr:to>
      <xdr:col>46</xdr:col>
      <xdr:colOff>304800</xdr:colOff>
      <xdr:row>139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7FE8D58-88E5-4B26-BFC1-DFB07D73C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47</xdr:col>
      <xdr:colOff>0</xdr:colOff>
      <xdr:row>125</xdr:row>
      <xdr:rowOff>0</xdr:rowOff>
    </xdr:from>
    <xdr:to>
      <xdr:col>54</xdr:col>
      <xdr:colOff>304800</xdr:colOff>
      <xdr:row>139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02250C2-99E4-455A-AAD5-8A25CB2A1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125</xdr:row>
      <xdr:rowOff>0</xdr:rowOff>
    </xdr:from>
    <xdr:to>
      <xdr:col>64</xdr:col>
      <xdr:colOff>304800</xdr:colOff>
      <xdr:row>139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DB99B63-F365-47CC-B5CB-54BF413AB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65</xdr:col>
      <xdr:colOff>0</xdr:colOff>
      <xdr:row>125</xdr:row>
      <xdr:rowOff>0</xdr:rowOff>
    </xdr:from>
    <xdr:to>
      <xdr:col>72</xdr:col>
      <xdr:colOff>304800</xdr:colOff>
      <xdr:row>139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04927E5-5213-4E34-A1CD-F61747215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86"/>
  <sheetViews>
    <sheetView topLeftCell="A148" workbookViewId="0">
      <selection activeCell="F141" sqref="F141"/>
    </sheetView>
  </sheetViews>
  <sheetFormatPr defaultRowHeight="15" x14ac:dyDescent="0.25"/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25">
      <c r="A2" t="s">
        <v>43</v>
      </c>
    </row>
    <row r="3" spans="1:43" x14ac:dyDescent="0.25">
      <c r="A3" s="1">
        <v>20200000000000</v>
      </c>
      <c r="B3">
        <v>100</v>
      </c>
      <c r="C3">
        <v>2</v>
      </c>
      <c r="D3">
        <v>0</v>
      </c>
      <c r="E3">
        <v>0</v>
      </c>
      <c r="F3">
        <v>798.95</v>
      </c>
      <c r="G3">
        <v>7367.41</v>
      </c>
      <c r="H3">
        <v>2949.34</v>
      </c>
      <c r="I3">
        <v>25785.9</v>
      </c>
      <c r="J3">
        <v>737.33600000000001</v>
      </c>
      <c r="K3">
        <v>34232</v>
      </c>
      <c r="L3">
        <v>0</v>
      </c>
      <c r="M3">
        <v>798.39</v>
      </c>
      <c r="N3">
        <v>0</v>
      </c>
      <c r="O3">
        <v>796.41300000000001</v>
      </c>
      <c r="P3">
        <v>0</v>
      </c>
      <c r="Q3">
        <v>848.55399999999997</v>
      </c>
      <c r="R3">
        <v>0</v>
      </c>
      <c r="S3">
        <v>758.90599999999995</v>
      </c>
      <c r="T3">
        <v>0</v>
      </c>
      <c r="U3">
        <v>0.22935</v>
      </c>
      <c r="V3">
        <v>0</v>
      </c>
      <c r="W3">
        <v>0</v>
      </c>
      <c r="X3">
        <v>0</v>
      </c>
      <c r="Y3" s="1">
        <v>2.9100000000000001E-6</v>
      </c>
      <c r="Z3">
        <v>0</v>
      </c>
      <c r="AA3">
        <v>0</v>
      </c>
      <c r="AB3">
        <v>0</v>
      </c>
      <c r="AC3">
        <v>0</v>
      </c>
      <c r="AD3">
        <v>0</v>
      </c>
      <c r="AE3">
        <v>1.3158300000000001</v>
      </c>
      <c r="AF3">
        <v>0</v>
      </c>
      <c r="AG3">
        <v>1.5245</v>
      </c>
      <c r="AH3">
        <v>0</v>
      </c>
      <c r="AI3">
        <v>1.38907</v>
      </c>
      <c r="AJ3">
        <v>0</v>
      </c>
      <c r="AK3">
        <v>32123</v>
      </c>
      <c r="AL3">
        <v>0</v>
      </c>
      <c r="AM3">
        <v>1039</v>
      </c>
      <c r="AN3">
        <v>0</v>
      </c>
      <c r="AO3">
        <v>708</v>
      </c>
      <c r="AP3">
        <v>0</v>
      </c>
      <c r="AQ3">
        <v>362</v>
      </c>
    </row>
    <row r="4" spans="1:43" x14ac:dyDescent="0.25">
      <c r="A4" s="1">
        <v>20200000000000</v>
      </c>
      <c r="B4">
        <v>100</v>
      </c>
      <c r="C4">
        <v>2</v>
      </c>
      <c r="D4">
        <v>10</v>
      </c>
      <c r="E4">
        <v>0</v>
      </c>
      <c r="F4">
        <v>726.27499999999998</v>
      </c>
      <c r="G4">
        <v>7088.73</v>
      </c>
      <c r="H4">
        <v>3039.6</v>
      </c>
      <c r="I4">
        <v>24810.6</v>
      </c>
      <c r="J4">
        <v>759.899</v>
      </c>
      <c r="K4">
        <v>34529</v>
      </c>
      <c r="L4">
        <v>749.19799999999998</v>
      </c>
      <c r="M4">
        <v>724.22699999999998</v>
      </c>
      <c r="N4">
        <v>751.61199999999997</v>
      </c>
      <c r="O4">
        <v>728.68499999999995</v>
      </c>
      <c r="P4">
        <v>688.86099999999999</v>
      </c>
      <c r="Q4">
        <v>707.52700000000004</v>
      </c>
      <c r="R4">
        <v>842.91700000000003</v>
      </c>
      <c r="S4">
        <v>697.46600000000001</v>
      </c>
      <c r="T4">
        <v>0.21538299999999999</v>
      </c>
      <c r="U4">
        <v>0.21937699999999999</v>
      </c>
      <c r="V4">
        <v>0</v>
      </c>
      <c r="W4">
        <v>0</v>
      </c>
      <c r="X4" s="1">
        <v>2.92E-6</v>
      </c>
      <c r="Y4" s="1">
        <v>3.14E-6</v>
      </c>
      <c r="Z4">
        <v>0</v>
      </c>
      <c r="AA4">
        <v>0</v>
      </c>
      <c r="AB4">
        <v>0</v>
      </c>
      <c r="AC4">
        <v>0</v>
      </c>
      <c r="AD4">
        <v>1.28678</v>
      </c>
      <c r="AE4">
        <v>1.3405499999999999</v>
      </c>
      <c r="AF4">
        <v>1.1668400000000001</v>
      </c>
      <c r="AG4">
        <v>1.5629599999999999</v>
      </c>
      <c r="AH4">
        <v>1.3075399999999999</v>
      </c>
      <c r="AI4">
        <v>1.41574</v>
      </c>
      <c r="AJ4">
        <v>3239</v>
      </c>
      <c r="AK4">
        <v>29133</v>
      </c>
      <c r="AL4">
        <v>116</v>
      </c>
      <c r="AM4">
        <v>966</v>
      </c>
      <c r="AN4">
        <v>72</v>
      </c>
      <c r="AO4">
        <v>647</v>
      </c>
      <c r="AP4">
        <v>36</v>
      </c>
      <c r="AQ4">
        <v>320</v>
      </c>
    </row>
    <row r="5" spans="1:43" x14ac:dyDescent="0.25">
      <c r="A5" s="1">
        <v>20200000000000</v>
      </c>
      <c r="B5">
        <v>100</v>
      </c>
      <c r="C5">
        <v>2</v>
      </c>
      <c r="D5">
        <v>20</v>
      </c>
      <c r="E5">
        <v>0</v>
      </c>
      <c r="F5">
        <v>701.72500000000002</v>
      </c>
      <c r="G5">
        <v>7009.85</v>
      </c>
      <c r="H5">
        <v>3007</v>
      </c>
      <c r="I5">
        <v>24534.5</v>
      </c>
      <c r="J5">
        <v>751.74900000000002</v>
      </c>
      <c r="K5">
        <v>34786</v>
      </c>
      <c r="L5">
        <v>727.09400000000005</v>
      </c>
      <c r="M5">
        <v>695.44100000000003</v>
      </c>
      <c r="N5">
        <v>698.697</v>
      </c>
      <c r="O5">
        <v>694.10799999999995</v>
      </c>
      <c r="P5">
        <v>654.06299999999999</v>
      </c>
      <c r="Q5">
        <v>720.4</v>
      </c>
      <c r="R5">
        <v>679.779</v>
      </c>
      <c r="S5">
        <v>704.46799999999996</v>
      </c>
      <c r="T5">
        <v>0.211701</v>
      </c>
      <c r="U5">
        <v>0.21543999999999999</v>
      </c>
      <c r="V5">
        <v>0</v>
      </c>
      <c r="W5">
        <v>0</v>
      </c>
      <c r="X5" s="1">
        <v>4.6199999999999998E-6</v>
      </c>
      <c r="Y5" s="1">
        <v>4.0400000000000003E-6</v>
      </c>
      <c r="Z5">
        <v>0</v>
      </c>
      <c r="AA5">
        <v>0</v>
      </c>
      <c r="AB5">
        <v>0</v>
      </c>
      <c r="AC5">
        <v>0</v>
      </c>
      <c r="AD5">
        <v>1.1515200000000001</v>
      </c>
      <c r="AE5">
        <v>1.3638999999999999</v>
      </c>
      <c r="AF5">
        <v>1.3166500000000001</v>
      </c>
      <c r="AG5">
        <v>1.60836</v>
      </c>
      <c r="AH5">
        <v>1.32725</v>
      </c>
      <c r="AI5">
        <v>1.4211</v>
      </c>
      <c r="AJ5">
        <v>6604</v>
      </c>
      <c r="AK5">
        <v>26048</v>
      </c>
      <c r="AL5">
        <v>234</v>
      </c>
      <c r="AM5">
        <v>824</v>
      </c>
      <c r="AN5">
        <v>142</v>
      </c>
      <c r="AO5">
        <v>565</v>
      </c>
      <c r="AP5">
        <v>68</v>
      </c>
      <c r="AQ5">
        <v>301</v>
      </c>
    </row>
    <row r="6" spans="1:43" x14ac:dyDescent="0.25">
      <c r="A6" s="1">
        <v>20200000000000</v>
      </c>
      <c r="B6">
        <v>100</v>
      </c>
      <c r="C6">
        <v>2</v>
      </c>
      <c r="D6">
        <v>30</v>
      </c>
      <c r="E6">
        <v>0</v>
      </c>
      <c r="F6">
        <v>800.61099999999999</v>
      </c>
      <c r="G6">
        <v>7504.37</v>
      </c>
      <c r="H6">
        <v>3049.03</v>
      </c>
      <c r="I6">
        <v>26265.3</v>
      </c>
      <c r="J6">
        <v>762.25800000000004</v>
      </c>
      <c r="K6">
        <v>34662</v>
      </c>
      <c r="L6">
        <v>849.93100000000004</v>
      </c>
      <c r="M6">
        <v>777.24099999999999</v>
      </c>
      <c r="N6">
        <v>873.37400000000002</v>
      </c>
      <c r="O6">
        <v>848.85699999999997</v>
      </c>
      <c r="P6">
        <v>831</v>
      </c>
      <c r="Q6">
        <v>779.14800000000002</v>
      </c>
      <c r="R6">
        <v>804.84500000000003</v>
      </c>
      <c r="S6">
        <v>792.67100000000005</v>
      </c>
      <c r="T6">
        <v>0.232762</v>
      </c>
      <c r="U6">
        <v>0.229549</v>
      </c>
      <c r="V6">
        <v>0</v>
      </c>
      <c r="W6">
        <v>0</v>
      </c>
      <c r="X6" s="1">
        <v>4.6999999999999999E-6</v>
      </c>
      <c r="Y6" s="1">
        <v>4.8899999999999998E-6</v>
      </c>
      <c r="Z6">
        <v>0</v>
      </c>
      <c r="AA6">
        <v>0</v>
      </c>
      <c r="AB6">
        <v>0</v>
      </c>
      <c r="AC6">
        <v>0</v>
      </c>
      <c r="AD6">
        <v>1.2703800000000001</v>
      </c>
      <c r="AE6">
        <v>1.4103399999999999</v>
      </c>
      <c r="AF6">
        <v>1.4457500000000001</v>
      </c>
      <c r="AG6">
        <v>1.6032599999999999</v>
      </c>
      <c r="AH6">
        <v>1.3453299999999999</v>
      </c>
      <c r="AI6">
        <v>1.54765</v>
      </c>
      <c r="AJ6">
        <v>9703</v>
      </c>
      <c r="AK6">
        <v>22853</v>
      </c>
      <c r="AL6">
        <v>310</v>
      </c>
      <c r="AM6">
        <v>785</v>
      </c>
      <c r="AN6">
        <v>213</v>
      </c>
      <c r="AO6">
        <v>467</v>
      </c>
      <c r="AP6">
        <v>103</v>
      </c>
      <c r="AQ6">
        <v>228</v>
      </c>
    </row>
    <row r="7" spans="1:43" x14ac:dyDescent="0.25">
      <c r="A7" s="1">
        <v>20200000000000</v>
      </c>
      <c r="B7">
        <v>100</v>
      </c>
      <c r="C7">
        <v>2</v>
      </c>
      <c r="D7">
        <v>40</v>
      </c>
      <c r="E7">
        <v>0</v>
      </c>
      <c r="F7">
        <v>765.61400000000003</v>
      </c>
      <c r="G7">
        <v>7306.69</v>
      </c>
      <c r="H7">
        <v>3107.55</v>
      </c>
      <c r="I7">
        <v>25573.4</v>
      </c>
      <c r="J7">
        <v>776.88699999999994</v>
      </c>
      <c r="K7">
        <v>34547</v>
      </c>
      <c r="L7">
        <v>818.26099999999997</v>
      </c>
      <c r="M7">
        <v>730.27800000000002</v>
      </c>
      <c r="N7">
        <v>872.30499999999995</v>
      </c>
      <c r="O7">
        <v>730.56</v>
      </c>
      <c r="P7">
        <v>794.52499999999998</v>
      </c>
      <c r="Q7">
        <v>730.55499999999995</v>
      </c>
      <c r="R7">
        <v>756.19399999999996</v>
      </c>
      <c r="S7">
        <v>672.66</v>
      </c>
      <c r="T7">
        <v>0.22967000000000001</v>
      </c>
      <c r="U7">
        <v>0.22289900000000001</v>
      </c>
      <c r="V7">
        <v>0</v>
      </c>
      <c r="W7">
        <v>0</v>
      </c>
      <c r="X7" s="1">
        <v>6.6100000000000002E-6</v>
      </c>
      <c r="Y7" s="1">
        <v>9.9399999999999997E-6</v>
      </c>
      <c r="Z7">
        <v>0</v>
      </c>
      <c r="AA7">
        <v>0</v>
      </c>
      <c r="AB7">
        <v>0</v>
      </c>
      <c r="AC7">
        <v>0</v>
      </c>
      <c r="AD7">
        <v>1.2833600000000001</v>
      </c>
      <c r="AE7">
        <v>1.41031</v>
      </c>
      <c r="AF7">
        <v>1.44591</v>
      </c>
      <c r="AG7">
        <v>1.65984</v>
      </c>
      <c r="AH7">
        <v>1.3286</v>
      </c>
      <c r="AI7">
        <v>1.4140200000000001</v>
      </c>
      <c r="AJ7">
        <v>13077</v>
      </c>
      <c r="AK7">
        <v>19306</v>
      </c>
      <c r="AL7">
        <v>403</v>
      </c>
      <c r="AM7">
        <v>661</v>
      </c>
      <c r="AN7">
        <v>314</v>
      </c>
      <c r="AO7">
        <v>431</v>
      </c>
      <c r="AP7">
        <v>155</v>
      </c>
      <c r="AQ7">
        <v>200</v>
      </c>
    </row>
    <row r="8" spans="1:43" x14ac:dyDescent="0.25">
      <c r="A8" s="1">
        <v>20200000000000</v>
      </c>
      <c r="B8">
        <v>100</v>
      </c>
      <c r="C8">
        <v>2</v>
      </c>
      <c r="D8">
        <v>50</v>
      </c>
      <c r="E8">
        <v>0</v>
      </c>
      <c r="F8">
        <v>790.89700000000005</v>
      </c>
      <c r="G8">
        <v>7392.91</v>
      </c>
      <c r="H8">
        <v>3000.7</v>
      </c>
      <c r="I8">
        <v>25875.200000000001</v>
      </c>
      <c r="J8">
        <v>750.17399999999998</v>
      </c>
      <c r="K8">
        <v>34677</v>
      </c>
      <c r="L8">
        <v>855.73099999999999</v>
      </c>
      <c r="M8">
        <v>728.26</v>
      </c>
      <c r="N8">
        <v>821.20500000000004</v>
      </c>
      <c r="O8">
        <v>700.20100000000002</v>
      </c>
      <c r="P8">
        <v>832.19799999999998</v>
      </c>
      <c r="Q8">
        <v>651.18100000000004</v>
      </c>
      <c r="R8">
        <v>961.10599999999999</v>
      </c>
      <c r="S8">
        <v>741.31200000000001</v>
      </c>
      <c r="T8">
        <v>0.23231499999999999</v>
      </c>
      <c r="U8">
        <v>0.22228700000000001</v>
      </c>
      <c r="V8">
        <v>0</v>
      </c>
      <c r="W8">
        <v>0</v>
      </c>
      <c r="X8" s="1">
        <v>3.0800000000000002E-6</v>
      </c>
      <c r="Y8" s="1">
        <v>4.1699999999999999E-6</v>
      </c>
      <c r="Z8">
        <v>0</v>
      </c>
      <c r="AA8">
        <v>0</v>
      </c>
      <c r="AB8">
        <v>0</v>
      </c>
      <c r="AC8">
        <v>0</v>
      </c>
      <c r="AD8">
        <v>1.26633</v>
      </c>
      <c r="AE8">
        <v>1.42228</v>
      </c>
      <c r="AF8">
        <v>1.3319799999999999</v>
      </c>
      <c r="AG8">
        <v>1.53054</v>
      </c>
      <c r="AH8">
        <v>1.3954500000000001</v>
      </c>
      <c r="AI8">
        <v>1.55402</v>
      </c>
      <c r="AJ8">
        <v>16301</v>
      </c>
      <c r="AK8">
        <v>16222</v>
      </c>
      <c r="AL8">
        <v>542</v>
      </c>
      <c r="AM8">
        <v>512</v>
      </c>
      <c r="AN8">
        <v>383</v>
      </c>
      <c r="AO8">
        <v>359</v>
      </c>
      <c r="AP8">
        <v>188</v>
      </c>
      <c r="AQ8">
        <v>170</v>
      </c>
    </row>
    <row r="9" spans="1:43" x14ac:dyDescent="0.25">
      <c r="A9" s="1">
        <v>20200000000000</v>
      </c>
      <c r="B9">
        <v>100</v>
      </c>
      <c r="C9">
        <v>2</v>
      </c>
      <c r="D9">
        <v>60</v>
      </c>
      <c r="E9">
        <v>0</v>
      </c>
      <c r="F9">
        <v>861.52700000000004</v>
      </c>
      <c r="G9">
        <v>7701.94</v>
      </c>
      <c r="H9">
        <v>2964.72</v>
      </c>
      <c r="I9">
        <v>26956.799999999999</v>
      </c>
      <c r="J9">
        <v>741.17899999999997</v>
      </c>
      <c r="K9">
        <v>34806</v>
      </c>
      <c r="L9">
        <v>930.20799999999997</v>
      </c>
      <c r="M9">
        <v>750.06899999999996</v>
      </c>
      <c r="N9">
        <v>951.70699999999999</v>
      </c>
      <c r="O9">
        <v>790.476</v>
      </c>
      <c r="P9">
        <v>1046.33</v>
      </c>
      <c r="Q9">
        <v>861.67499999999995</v>
      </c>
      <c r="R9">
        <v>1026.97</v>
      </c>
      <c r="S9">
        <v>713.41800000000001</v>
      </c>
      <c r="T9">
        <v>0.24332500000000001</v>
      </c>
      <c r="U9">
        <v>0.224547</v>
      </c>
      <c r="V9">
        <v>0</v>
      </c>
      <c r="W9">
        <v>0</v>
      </c>
      <c r="X9" s="1">
        <v>3.45E-6</v>
      </c>
      <c r="Y9" s="1">
        <v>5.8599999999999998E-6</v>
      </c>
      <c r="Z9">
        <v>0</v>
      </c>
      <c r="AA9">
        <v>0</v>
      </c>
      <c r="AB9">
        <v>0</v>
      </c>
      <c r="AC9">
        <v>0</v>
      </c>
      <c r="AD9">
        <v>1.22254</v>
      </c>
      <c r="AE9">
        <v>1.33788</v>
      </c>
      <c r="AF9">
        <v>1.4461999999999999</v>
      </c>
      <c r="AG9">
        <v>1.6728700000000001</v>
      </c>
      <c r="AH9">
        <v>1.3793</v>
      </c>
      <c r="AI9">
        <v>1.50336</v>
      </c>
      <c r="AJ9">
        <v>19514</v>
      </c>
      <c r="AK9">
        <v>13154</v>
      </c>
      <c r="AL9">
        <v>635</v>
      </c>
      <c r="AM9">
        <v>397</v>
      </c>
      <c r="AN9">
        <v>444</v>
      </c>
      <c r="AO9">
        <v>283</v>
      </c>
      <c r="AP9">
        <v>226</v>
      </c>
      <c r="AQ9">
        <v>153</v>
      </c>
    </row>
    <row r="10" spans="1:43" x14ac:dyDescent="0.25">
      <c r="A10" s="1">
        <v>20200000000000</v>
      </c>
      <c r="B10">
        <v>100</v>
      </c>
      <c r="C10">
        <v>2</v>
      </c>
      <c r="D10">
        <v>70</v>
      </c>
      <c r="E10">
        <v>0</v>
      </c>
      <c r="F10">
        <v>926.13099999999997</v>
      </c>
      <c r="G10">
        <v>7972.96</v>
      </c>
      <c r="H10">
        <v>2937.32</v>
      </c>
      <c r="I10">
        <v>27905.3</v>
      </c>
      <c r="J10">
        <v>734.33100000000002</v>
      </c>
      <c r="K10">
        <v>34457</v>
      </c>
      <c r="L10">
        <v>983.49</v>
      </c>
      <c r="M10">
        <v>781.22400000000005</v>
      </c>
      <c r="N10">
        <v>1044.3499999999999</v>
      </c>
      <c r="O10">
        <v>800.14599999999996</v>
      </c>
      <c r="P10">
        <v>1025.24</v>
      </c>
      <c r="Q10">
        <v>814.18399999999997</v>
      </c>
      <c r="R10">
        <v>1034.56</v>
      </c>
      <c r="S10">
        <v>806.33699999999999</v>
      </c>
      <c r="T10">
        <v>0.25336500000000001</v>
      </c>
      <c r="U10">
        <v>0.23006499999999999</v>
      </c>
      <c r="V10">
        <v>0</v>
      </c>
      <c r="W10">
        <v>0</v>
      </c>
      <c r="X10" s="1">
        <v>4.3900000000000003E-6</v>
      </c>
      <c r="Y10" s="1">
        <v>3.67E-6</v>
      </c>
      <c r="Z10">
        <v>0</v>
      </c>
      <c r="AA10">
        <v>0</v>
      </c>
      <c r="AB10">
        <v>0</v>
      </c>
      <c r="AC10">
        <v>0</v>
      </c>
      <c r="AD10">
        <v>1.24394</v>
      </c>
      <c r="AE10">
        <v>1.4650000000000001</v>
      </c>
      <c r="AF10">
        <v>1.40327</v>
      </c>
      <c r="AG10">
        <v>1.72678</v>
      </c>
      <c r="AH10">
        <v>1.4113100000000001</v>
      </c>
      <c r="AI10">
        <v>1.52742</v>
      </c>
      <c r="AJ10">
        <v>22732</v>
      </c>
      <c r="AK10">
        <v>9621</v>
      </c>
      <c r="AL10">
        <v>743</v>
      </c>
      <c r="AM10">
        <v>294</v>
      </c>
      <c r="AN10">
        <v>502</v>
      </c>
      <c r="AO10">
        <v>217</v>
      </c>
      <c r="AP10">
        <v>244</v>
      </c>
      <c r="AQ10">
        <v>104</v>
      </c>
    </row>
    <row r="11" spans="1:43" x14ac:dyDescent="0.25">
      <c r="A11" s="1">
        <v>20200000000000</v>
      </c>
      <c r="B11">
        <v>100</v>
      </c>
      <c r="C11">
        <v>2</v>
      </c>
      <c r="D11">
        <v>80</v>
      </c>
      <c r="E11">
        <v>0</v>
      </c>
      <c r="F11">
        <v>972.09699999999998</v>
      </c>
      <c r="G11">
        <v>8075.4</v>
      </c>
      <c r="H11">
        <v>2956.94</v>
      </c>
      <c r="I11">
        <v>28263.9</v>
      </c>
      <c r="J11">
        <v>739.23500000000001</v>
      </c>
      <c r="K11">
        <v>34486</v>
      </c>
      <c r="L11">
        <v>1014.42</v>
      </c>
      <c r="M11">
        <v>770.745</v>
      </c>
      <c r="N11">
        <v>1123.06</v>
      </c>
      <c r="O11">
        <v>770.23599999999999</v>
      </c>
      <c r="P11">
        <v>1069.32</v>
      </c>
      <c r="Q11">
        <v>818.16899999999998</v>
      </c>
      <c r="R11">
        <v>1210.6500000000001</v>
      </c>
      <c r="S11">
        <v>858.899</v>
      </c>
      <c r="T11">
        <v>0.25600000000000001</v>
      </c>
      <c r="U11">
        <v>0.22557099999999999</v>
      </c>
      <c r="V11">
        <v>0</v>
      </c>
      <c r="W11">
        <v>0</v>
      </c>
      <c r="X11" s="1">
        <v>2.6800000000000002E-6</v>
      </c>
      <c r="Y11" s="1">
        <v>8.1799999999999996E-6</v>
      </c>
      <c r="Z11">
        <v>0</v>
      </c>
      <c r="AA11">
        <v>0</v>
      </c>
      <c r="AB11">
        <v>0</v>
      </c>
      <c r="AC11">
        <v>0</v>
      </c>
      <c r="AD11">
        <v>1.2397899999999999</v>
      </c>
      <c r="AE11">
        <v>1.37046</v>
      </c>
      <c r="AF11">
        <v>1.4412100000000001</v>
      </c>
      <c r="AG11">
        <v>1.4878800000000001</v>
      </c>
      <c r="AH11">
        <v>1.3990199999999999</v>
      </c>
      <c r="AI11">
        <v>1.5663400000000001</v>
      </c>
      <c r="AJ11">
        <v>25929</v>
      </c>
      <c r="AK11">
        <v>6373</v>
      </c>
      <c r="AL11">
        <v>888</v>
      </c>
      <c r="AM11">
        <v>220</v>
      </c>
      <c r="AN11">
        <v>578</v>
      </c>
      <c r="AO11">
        <v>130</v>
      </c>
      <c r="AP11">
        <v>289</v>
      </c>
      <c r="AQ11">
        <v>79</v>
      </c>
    </row>
    <row r="12" spans="1:43" x14ac:dyDescent="0.25">
      <c r="A12" s="1">
        <v>20200000000000</v>
      </c>
      <c r="B12">
        <v>100</v>
      </c>
      <c r="C12">
        <v>2</v>
      </c>
      <c r="D12">
        <v>90</v>
      </c>
      <c r="E12">
        <v>0</v>
      </c>
      <c r="F12">
        <v>1056.08</v>
      </c>
      <c r="G12">
        <v>8533.25</v>
      </c>
      <c r="H12">
        <v>2782.26</v>
      </c>
      <c r="I12">
        <v>29866.400000000001</v>
      </c>
      <c r="J12">
        <v>695.56500000000005</v>
      </c>
      <c r="K12">
        <v>34522</v>
      </c>
      <c r="L12">
        <v>1072.27</v>
      </c>
      <c r="M12">
        <v>829.61099999999999</v>
      </c>
      <c r="N12">
        <v>1274.4100000000001</v>
      </c>
      <c r="O12">
        <v>906.23599999999999</v>
      </c>
      <c r="P12">
        <v>1052.51</v>
      </c>
      <c r="Q12">
        <v>848.44399999999996</v>
      </c>
      <c r="R12">
        <v>1275.58</v>
      </c>
      <c r="S12">
        <v>1085.1099999999999</v>
      </c>
      <c r="T12">
        <v>0.265787</v>
      </c>
      <c r="U12">
        <v>0.237403</v>
      </c>
      <c r="V12">
        <v>0</v>
      </c>
      <c r="W12">
        <v>0</v>
      </c>
      <c r="X12" s="1">
        <v>4.8300000000000003E-6</v>
      </c>
      <c r="Y12" s="1">
        <v>1.15E-6</v>
      </c>
      <c r="Z12">
        <v>0</v>
      </c>
      <c r="AA12">
        <v>0</v>
      </c>
      <c r="AB12">
        <v>0</v>
      </c>
      <c r="AC12">
        <v>0</v>
      </c>
      <c r="AD12">
        <v>1.2493099999999999</v>
      </c>
      <c r="AE12">
        <v>1.3700699999999999</v>
      </c>
      <c r="AF12">
        <v>1.4492799999999999</v>
      </c>
      <c r="AG12">
        <v>1.68028</v>
      </c>
      <c r="AH12">
        <v>1.28027</v>
      </c>
      <c r="AI12">
        <v>1.3004899999999999</v>
      </c>
      <c r="AJ12">
        <v>29300</v>
      </c>
      <c r="AK12">
        <v>3141</v>
      </c>
      <c r="AL12">
        <v>944</v>
      </c>
      <c r="AM12">
        <v>106</v>
      </c>
      <c r="AN12">
        <v>619</v>
      </c>
      <c r="AO12">
        <v>81</v>
      </c>
      <c r="AP12">
        <v>296</v>
      </c>
      <c r="AQ12">
        <v>35</v>
      </c>
    </row>
    <row r="13" spans="1:43" x14ac:dyDescent="0.25">
      <c r="A13" s="1">
        <v>20200000000000</v>
      </c>
      <c r="B13">
        <v>100</v>
      </c>
      <c r="C13">
        <v>5</v>
      </c>
      <c r="D13">
        <v>0</v>
      </c>
      <c r="E13">
        <v>0</v>
      </c>
      <c r="F13">
        <v>798.95</v>
      </c>
      <c r="G13">
        <v>7367.41</v>
      </c>
      <c r="H13">
        <v>2949.34</v>
      </c>
      <c r="I13">
        <v>25785.9</v>
      </c>
      <c r="J13">
        <v>737.33600000000001</v>
      </c>
      <c r="K13">
        <v>34232</v>
      </c>
      <c r="L13">
        <v>0</v>
      </c>
      <c r="M13">
        <v>798.39</v>
      </c>
      <c r="N13">
        <v>0</v>
      </c>
      <c r="O13">
        <v>796.41300000000001</v>
      </c>
      <c r="P13">
        <v>0</v>
      </c>
      <c r="Q13">
        <v>848.55399999999997</v>
      </c>
      <c r="R13">
        <v>0</v>
      </c>
      <c r="S13">
        <v>758.90599999999995</v>
      </c>
      <c r="T13">
        <v>0</v>
      </c>
      <c r="U13">
        <v>0.22935</v>
      </c>
      <c r="V13">
        <v>0</v>
      </c>
      <c r="W13">
        <v>0</v>
      </c>
      <c r="X13" s="1">
        <v>0</v>
      </c>
      <c r="Y13" s="1">
        <v>2.9100000000000001E-6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1.3158300000000001</v>
      </c>
      <c r="AF13">
        <v>0</v>
      </c>
      <c r="AG13">
        <v>1.5245</v>
      </c>
      <c r="AH13">
        <v>0</v>
      </c>
      <c r="AI13">
        <v>1.38907</v>
      </c>
      <c r="AJ13">
        <v>0</v>
      </c>
      <c r="AK13">
        <v>32123</v>
      </c>
      <c r="AL13">
        <v>0</v>
      </c>
      <c r="AM13">
        <v>1039</v>
      </c>
      <c r="AN13">
        <v>0</v>
      </c>
      <c r="AO13">
        <v>708</v>
      </c>
      <c r="AP13">
        <v>0</v>
      </c>
      <c r="AQ13">
        <v>362</v>
      </c>
    </row>
    <row r="14" spans="1:43" x14ac:dyDescent="0.25">
      <c r="A14" s="1">
        <v>20200000000000</v>
      </c>
      <c r="B14">
        <v>100</v>
      </c>
      <c r="C14">
        <v>5</v>
      </c>
      <c r="D14">
        <v>10</v>
      </c>
      <c r="E14">
        <v>0</v>
      </c>
      <c r="F14">
        <v>710.75300000000004</v>
      </c>
      <c r="G14">
        <v>6990.42</v>
      </c>
      <c r="H14">
        <v>3035.29</v>
      </c>
      <c r="I14">
        <v>24466.5</v>
      </c>
      <c r="J14">
        <v>758.82100000000003</v>
      </c>
      <c r="K14">
        <v>34434</v>
      </c>
      <c r="L14">
        <v>793.67399999999998</v>
      </c>
      <c r="M14">
        <v>699.00699999999995</v>
      </c>
      <c r="N14">
        <v>794.33900000000006</v>
      </c>
      <c r="O14">
        <v>752.04600000000005</v>
      </c>
      <c r="P14">
        <v>939.30600000000004</v>
      </c>
      <c r="Q14">
        <v>732.82600000000002</v>
      </c>
      <c r="R14">
        <v>702.80600000000004</v>
      </c>
      <c r="S14">
        <v>689.21500000000003</v>
      </c>
      <c r="T14">
        <v>0.22151000000000001</v>
      </c>
      <c r="U14">
        <v>0.215974</v>
      </c>
      <c r="V14">
        <v>0</v>
      </c>
      <c r="W14">
        <v>0</v>
      </c>
      <c r="X14" s="1">
        <v>1.3799999999999999E-6</v>
      </c>
      <c r="Y14" s="1">
        <v>5.1699999999999996E-6</v>
      </c>
      <c r="Z14">
        <v>0</v>
      </c>
      <c r="AA14">
        <v>0</v>
      </c>
      <c r="AB14">
        <v>0</v>
      </c>
      <c r="AC14">
        <v>0</v>
      </c>
      <c r="AD14">
        <v>1.27657</v>
      </c>
      <c r="AE14">
        <v>1.3460399999999999</v>
      </c>
      <c r="AF14">
        <v>1.1267199999999999</v>
      </c>
      <c r="AG14">
        <v>1.5704499999999999</v>
      </c>
      <c r="AH14">
        <v>1.29209</v>
      </c>
      <c r="AI14">
        <v>1.41632</v>
      </c>
      <c r="AJ14">
        <v>3234</v>
      </c>
      <c r="AK14">
        <v>29050</v>
      </c>
      <c r="AL14">
        <v>115</v>
      </c>
      <c r="AM14">
        <v>965</v>
      </c>
      <c r="AN14">
        <v>72</v>
      </c>
      <c r="AO14">
        <v>645</v>
      </c>
      <c r="AP14">
        <v>36</v>
      </c>
      <c r="AQ14">
        <v>317</v>
      </c>
    </row>
    <row r="15" spans="1:43" x14ac:dyDescent="0.25">
      <c r="A15" s="1">
        <v>20200000000000</v>
      </c>
      <c r="B15">
        <v>100</v>
      </c>
      <c r="C15">
        <v>5</v>
      </c>
      <c r="D15">
        <v>20</v>
      </c>
      <c r="E15">
        <v>0</v>
      </c>
      <c r="F15">
        <v>654.85799999999995</v>
      </c>
      <c r="G15">
        <v>6801.54</v>
      </c>
      <c r="H15">
        <v>3031.85</v>
      </c>
      <c r="I15">
        <v>23805.4</v>
      </c>
      <c r="J15">
        <v>757.96100000000001</v>
      </c>
      <c r="K15">
        <v>34786</v>
      </c>
      <c r="L15">
        <v>676.75300000000004</v>
      </c>
      <c r="M15">
        <v>649.15800000000002</v>
      </c>
      <c r="N15">
        <v>644.80799999999999</v>
      </c>
      <c r="O15">
        <v>661.351</v>
      </c>
      <c r="P15">
        <v>630.58500000000004</v>
      </c>
      <c r="Q15">
        <v>678.55200000000002</v>
      </c>
      <c r="R15">
        <v>585.279</v>
      </c>
      <c r="S15">
        <v>640.49199999999996</v>
      </c>
      <c r="T15">
        <v>0.20579800000000001</v>
      </c>
      <c r="U15">
        <v>0.20893900000000001</v>
      </c>
      <c r="V15">
        <v>0</v>
      </c>
      <c r="W15">
        <v>0</v>
      </c>
      <c r="X15" s="1">
        <v>2.7E-6</v>
      </c>
      <c r="Y15" s="1">
        <v>6.5599999999999999E-6</v>
      </c>
      <c r="Z15">
        <v>0</v>
      </c>
      <c r="AA15">
        <v>0</v>
      </c>
      <c r="AB15">
        <v>0</v>
      </c>
      <c r="AC15">
        <v>0</v>
      </c>
      <c r="AD15">
        <v>1.1553</v>
      </c>
      <c r="AE15">
        <v>1.37988</v>
      </c>
      <c r="AF15">
        <v>1.3301799999999999</v>
      </c>
      <c r="AG15">
        <v>1.62205</v>
      </c>
      <c r="AH15">
        <v>1.3009999999999999</v>
      </c>
      <c r="AI15">
        <v>1.4308099999999999</v>
      </c>
      <c r="AJ15">
        <v>6604</v>
      </c>
      <c r="AK15">
        <v>26048</v>
      </c>
      <c r="AL15">
        <v>234</v>
      </c>
      <c r="AM15">
        <v>824</v>
      </c>
      <c r="AN15">
        <v>142</v>
      </c>
      <c r="AO15">
        <v>565</v>
      </c>
      <c r="AP15">
        <v>68</v>
      </c>
      <c r="AQ15">
        <v>301</v>
      </c>
    </row>
    <row r="16" spans="1:43" x14ac:dyDescent="0.25">
      <c r="A16" s="1">
        <v>20200000000000</v>
      </c>
      <c r="B16">
        <v>100</v>
      </c>
      <c r="C16">
        <v>5</v>
      </c>
      <c r="D16">
        <v>30</v>
      </c>
      <c r="E16">
        <v>0</v>
      </c>
      <c r="F16">
        <v>794.649</v>
      </c>
      <c r="G16">
        <v>7462.27</v>
      </c>
      <c r="H16">
        <v>3045.92</v>
      </c>
      <c r="I16">
        <v>26117.9</v>
      </c>
      <c r="J16">
        <v>761.48</v>
      </c>
      <c r="K16">
        <v>34646</v>
      </c>
      <c r="L16">
        <v>838.71</v>
      </c>
      <c r="M16">
        <v>772.88900000000001</v>
      </c>
      <c r="N16">
        <v>898.09100000000001</v>
      </c>
      <c r="O16">
        <v>828.35799999999995</v>
      </c>
      <c r="P16">
        <v>807.178</v>
      </c>
      <c r="Q16">
        <v>801.95899999999995</v>
      </c>
      <c r="R16">
        <v>831.79600000000005</v>
      </c>
      <c r="S16">
        <v>803.75900000000001</v>
      </c>
      <c r="T16">
        <v>0.231269</v>
      </c>
      <c r="U16">
        <v>0.228492</v>
      </c>
      <c r="V16">
        <v>0</v>
      </c>
      <c r="W16">
        <v>0</v>
      </c>
      <c r="X16" s="1">
        <v>5.57E-6</v>
      </c>
      <c r="Y16" s="1">
        <v>6.2899999999999999E-6</v>
      </c>
      <c r="Z16">
        <v>0</v>
      </c>
      <c r="AA16">
        <v>0</v>
      </c>
      <c r="AB16">
        <v>0</v>
      </c>
      <c r="AC16">
        <v>0</v>
      </c>
      <c r="AD16">
        <v>1.28956</v>
      </c>
      <c r="AE16">
        <v>1.4151199999999999</v>
      </c>
      <c r="AF16">
        <v>1.44126</v>
      </c>
      <c r="AG16">
        <v>1.61066</v>
      </c>
      <c r="AH16">
        <v>1.29901</v>
      </c>
      <c r="AI16">
        <v>1.5070600000000001</v>
      </c>
      <c r="AJ16">
        <v>9688</v>
      </c>
      <c r="AK16">
        <v>22853</v>
      </c>
      <c r="AL16">
        <v>309</v>
      </c>
      <c r="AM16">
        <v>785</v>
      </c>
      <c r="AN16">
        <v>213</v>
      </c>
      <c r="AO16">
        <v>467</v>
      </c>
      <c r="AP16">
        <v>103</v>
      </c>
      <c r="AQ16">
        <v>228</v>
      </c>
    </row>
    <row r="17" spans="1:43" x14ac:dyDescent="0.25">
      <c r="A17" s="1">
        <v>20200000000000</v>
      </c>
      <c r="B17">
        <v>100</v>
      </c>
      <c r="C17">
        <v>5</v>
      </c>
      <c r="D17">
        <v>40</v>
      </c>
      <c r="E17">
        <v>0</v>
      </c>
      <c r="F17">
        <v>734.61300000000006</v>
      </c>
      <c r="G17">
        <v>7082.23</v>
      </c>
      <c r="H17">
        <v>3077</v>
      </c>
      <c r="I17">
        <v>24787.8</v>
      </c>
      <c r="J17">
        <v>769.24900000000002</v>
      </c>
      <c r="K17">
        <v>34542</v>
      </c>
      <c r="L17">
        <v>780.91099999999994</v>
      </c>
      <c r="M17">
        <v>702.99800000000005</v>
      </c>
      <c r="N17">
        <v>817.43899999999996</v>
      </c>
      <c r="O17">
        <v>697.16200000000003</v>
      </c>
      <c r="P17">
        <v>797.70399999999995</v>
      </c>
      <c r="Q17">
        <v>717.04600000000005</v>
      </c>
      <c r="R17">
        <v>726.95500000000004</v>
      </c>
      <c r="S17">
        <v>662.03</v>
      </c>
      <c r="T17">
        <v>0.222081</v>
      </c>
      <c r="U17">
        <v>0.216471</v>
      </c>
      <c r="V17">
        <v>0</v>
      </c>
      <c r="W17">
        <v>0</v>
      </c>
      <c r="X17" s="1">
        <v>2.43E-6</v>
      </c>
      <c r="Y17" s="1">
        <v>5.5899999999999998E-6</v>
      </c>
      <c r="Z17">
        <v>0</v>
      </c>
      <c r="AA17">
        <v>0</v>
      </c>
      <c r="AB17">
        <v>0</v>
      </c>
      <c r="AC17">
        <v>0</v>
      </c>
      <c r="AD17">
        <v>1.28681</v>
      </c>
      <c r="AE17">
        <v>1.4023699999999999</v>
      </c>
      <c r="AF17">
        <v>1.4337899999999999</v>
      </c>
      <c r="AG17">
        <v>1.62713</v>
      </c>
      <c r="AH17">
        <v>1.31704</v>
      </c>
      <c r="AI17">
        <v>1.379</v>
      </c>
      <c r="AJ17">
        <v>13072</v>
      </c>
      <c r="AK17">
        <v>19306</v>
      </c>
      <c r="AL17">
        <v>403</v>
      </c>
      <c r="AM17">
        <v>661</v>
      </c>
      <c r="AN17">
        <v>314</v>
      </c>
      <c r="AO17">
        <v>431</v>
      </c>
      <c r="AP17">
        <v>155</v>
      </c>
      <c r="AQ17">
        <v>200</v>
      </c>
    </row>
    <row r="18" spans="1:43" x14ac:dyDescent="0.25">
      <c r="A18" s="1">
        <v>20200000000000</v>
      </c>
      <c r="B18">
        <v>100</v>
      </c>
      <c r="C18">
        <v>10</v>
      </c>
      <c r="D18">
        <v>0</v>
      </c>
      <c r="E18">
        <v>0</v>
      </c>
      <c r="F18">
        <v>798.95</v>
      </c>
      <c r="G18">
        <v>7367.41</v>
      </c>
      <c r="H18">
        <v>2949.34</v>
      </c>
      <c r="I18">
        <v>25785.9</v>
      </c>
      <c r="J18">
        <v>737.33600000000001</v>
      </c>
      <c r="K18">
        <v>34232</v>
      </c>
      <c r="L18">
        <v>0</v>
      </c>
      <c r="M18">
        <v>798.39</v>
      </c>
      <c r="N18">
        <v>0</v>
      </c>
      <c r="O18">
        <v>796.41300000000001</v>
      </c>
      <c r="P18">
        <v>0</v>
      </c>
      <c r="Q18">
        <v>848.55399999999997</v>
      </c>
      <c r="R18">
        <v>0</v>
      </c>
      <c r="S18">
        <v>758.90599999999995</v>
      </c>
      <c r="T18">
        <v>0</v>
      </c>
      <c r="U18">
        <v>0.22935</v>
      </c>
      <c r="V18">
        <v>0</v>
      </c>
      <c r="W18">
        <v>0</v>
      </c>
      <c r="X18" s="1">
        <v>0</v>
      </c>
      <c r="Y18" s="1">
        <v>2.9100000000000001E-6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1.3158300000000001</v>
      </c>
      <c r="AF18">
        <v>0</v>
      </c>
      <c r="AG18">
        <v>1.5245</v>
      </c>
      <c r="AH18">
        <v>0</v>
      </c>
      <c r="AI18">
        <v>1.38907</v>
      </c>
      <c r="AJ18">
        <v>0</v>
      </c>
      <c r="AK18">
        <v>32123</v>
      </c>
      <c r="AL18">
        <v>0</v>
      </c>
      <c r="AM18">
        <v>1039</v>
      </c>
      <c r="AN18">
        <v>0</v>
      </c>
      <c r="AO18">
        <v>708</v>
      </c>
      <c r="AP18">
        <v>0</v>
      </c>
      <c r="AQ18">
        <v>362</v>
      </c>
    </row>
    <row r="19" spans="1:43" x14ac:dyDescent="0.25">
      <c r="A19" s="1">
        <v>20200000000000</v>
      </c>
      <c r="B19">
        <v>100</v>
      </c>
      <c r="C19">
        <v>10</v>
      </c>
      <c r="D19">
        <v>10</v>
      </c>
      <c r="E19">
        <v>0</v>
      </c>
      <c r="F19">
        <v>1084.33</v>
      </c>
      <c r="G19">
        <v>8612.19</v>
      </c>
      <c r="H19">
        <v>2848.24</v>
      </c>
      <c r="I19">
        <v>30142.7</v>
      </c>
      <c r="J19">
        <v>712.06100000000004</v>
      </c>
      <c r="K19">
        <v>34277</v>
      </c>
      <c r="L19">
        <v>1093.06</v>
      </c>
      <c r="M19">
        <v>1085.74</v>
      </c>
      <c r="N19">
        <v>1010.14</v>
      </c>
      <c r="O19">
        <v>1096.03</v>
      </c>
      <c r="P19">
        <v>1192.17</v>
      </c>
      <c r="Q19">
        <v>1024</v>
      </c>
      <c r="R19">
        <v>637.16700000000003</v>
      </c>
      <c r="S19">
        <v>1009.29</v>
      </c>
      <c r="T19">
        <v>0.26224500000000001</v>
      </c>
      <c r="U19">
        <v>0.26871099999999998</v>
      </c>
      <c r="V19">
        <v>0</v>
      </c>
      <c r="W19">
        <v>0</v>
      </c>
      <c r="X19" s="1">
        <v>1.33E-6</v>
      </c>
      <c r="Y19" s="1">
        <v>4.6600000000000003E-6</v>
      </c>
      <c r="Z19">
        <v>0</v>
      </c>
      <c r="AA19">
        <v>0</v>
      </c>
      <c r="AB19">
        <v>0</v>
      </c>
      <c r="AC19">
        <v>0</v>
      </c>
      <c r="AD19">
        <v>1.18587</v>
      </c>
      <c r="AE19">
        <v>1.2531699999999999</v>
      </c>
      <c r="AF19">
        <v>1.0611600000000001</v>
      </c>
      <c r="AG19">
        <v>1.47563</v>
      </c>
      <c r="AH19">
        <v>1.38625</v>
      </c>
      <c r="AI19">
        <v>1.33748</v>
      </c>
      <c r="AJ19">
        <v>3200</v>
      </c>
      <c r="AK19">
        <v>28927</v>
      </c>
      <c r="AL19">
        <v>116</v>
      </c>
      <c r="AM19">
        <v>964</v>
      </c>
      <c r="AN19">
        <v>70</v>
      </c>
      <c r="AO19">
        <v>645</v>
      </c>
      <c r="AP19">
        <v>36</v>
      </c>
      <c r="AQ19">
        <v>319</v>
      </c>
    </row>
    <row r="20" spans="1:43" x14ac:dyDescent="0.25">
      <c r="A20" s="1">
        <v>20200000000000</v>
      </c>
      <c r="B20">
        <v>100</v>
      </c>
      <c r="C20">
        <v>10</v>
      </c>
      <c r="D20">
        <v>20</v>
      </c>
      <c r="E20">
        <v>0</v>
      </c>
      <c r="F20">
        <v>718.09</v>
      </c>
      <c r="G20">
        <v>7078.16</v>
      </c>
      <c r="H20">
        <v>3004.16</v>
      </c>
      <c r="I20">
        <v>24773.599999999999</v>
      </c>
      <c r="J20">
        <v>751.04</v>
      </c>
      <c r="K20">
        <v>34790</v>
      </c>
      <c r="L20">
        <v>751.33199999999999</v>
      </c>
      <c r="M20">
        <v>709.53700000000003</v>
      </c>
      <c r="N20">
        <v>727.97900000000004</v>
      </c>
      <c r="O20">
        <v>717.94200000000001</v>
      </c>
      <c r="P20">
        <v>695.90099999999995</v>
      </c>
      <c r="Q20">
        <v>725.03200000000004</v>
      </c>
      <c r="R20">
        <v>619.64700000000005</v>
      </c>
      <c r="S20">
        <v>740.85</v>
      </c>
      <c r="T20">
        <v>0.21587000000000001</v>
      </c>
      <c r="U20">
        <v>0.216972</v>
      </c>
      <c r="V20">
        <v>0</v>
      </c>
      <c r="W20">
        <v>0</v>
      </c>
      <c r="X20" s="1">
        <v>2.04E-6</v>
      </c>
      <c r="Y20" s="1">
        <v>4.2200000000000003E-6</v>
      </c>
      <c r="Z20">
        <v>0</v>
      </c>
      <c r="AA20">
        <v>0</v>
      </c>
      <c r="AB20">
        <v>0</v>
      </c>
      <c r="AC20">
        <v>0</v>
      </c>
      <c r="AD20">
        <v>1.14507</v>
      </c>
      <c r="AE20">
        <v>1.35944</v>
      </c>
      <c r="AF20">
        <v>1.32565</v>
      </c>
      <c r="AG20">
        <v>1.6174599999999999</v>
      </c>
      <c r="AH20">
        <v>1.3005500000000001</v>
      </c>
      <c r="AI20">
        <v>1.4135800000000001</v>
      </c>
      <c r="AJ20">
        <v>6608</v>
      </c>
      <c r="AK20">
        <v>26048</v>
      </c>
      <c r="AL20">
        <v>234</v>
      </c>
      <c r="AM20">
        <v>824</v>
      </c>
      <c r="AN20">
        <v>142</v>
      </c>
      <c r="AO20">
        <v>565</v>
      </c>
      <c r="AP20">
        <v>68</v>
      </c>
      <c r="AQ20">
        <v>301</v>
      </c>
    </row>
    <row r="21" spans="1:43" x14ac:dyDescent="0.25">
      <c r="A21" s="1">
        <v>20200000000000</v>
      </c>
      <c r="B21">
        <v>100</v>
      </c>
      <c r="C21">
        <v>10</v>
      </c>
      <c r="D21">
        <v>30</v>
      </c>
      <c r="E21">
        <v>0</v>
      </c>
      <c r="F21">
        <v>705.33</v>
      </c>
      <c r="G21">
        <v>7076.64</v>
      </c>
      <c r="H21">
        <v>3110.33</v>
      </c>
      <c r="I21">
        <v>24768.2</v>
      </c>
      <c r="J21">
        <v>777.58199999999999</v>
      </c>
      <c r="K21">
        <v>34662</v>
      </c>
      <c r="L21">
        <v>732.82299999999998</v>
      </c>
      <c r="M21">
        <v>690.55200000000002</v>
      </c>
      <c r="N21">
        <v>791.45500000000004</v>
      </c>
      <c r="O21">
        <v>743.66499999999996</v>
      </c>
      <c r="P21">
        <v>756.46</v>
      </c>
      <c r="Q21">
        <v>694.74099999999999</v>
      </c>
      <c r="R21">
        <v>779.495</v>
      </c>
      <c r="S21">
        <v>707.82</v>
      </c>
      <c r="T21">
        <v>0.21588099999999999</v>
      </c>
      <c r="U21">
        <v>0.218</v>
      </c>
      <c r="V21">
        <v>0</v>
      </c>
      <c r="W21">
        <v>0</v>
      </c>
      <c r="X21" s="1">
        <v>2.7800000000000001E-6</v>
      </c>
      <c r="Y21" s="1">
        <v>5.2100000000000001E-6</v>
      </c>
      <c r="Z21">
        <v>0</v>
      </c>
      <c r="AA21">
        <v>0</v>
      </c>
      <c r="AB21">
        <v>0</v>
      </c>
      <c r="AC21">
        <v>0</v>
      </c>
      <c r="AD21">
        <v>1.3278099999999999</v>
      </c>
      <c r="AE21">
        <v>1.43344</v>
      </c>
      <c r="AF21">
        <v>1.47818</v>
      </c>
      <c r="AG21">
        <v>1.63598</v>
      </c>
      <c r="AH21">
        <v>1.32944</v>
      </c>
      <c r="AI21">
        <v>1.56873</v>
      </c>
      <c r="AJ21">
        <v>9703</v>
      </c>
      <c r="AK21">
        <v>22853</v>
      </c>
      <c r="AL21">
        <v>310</v>
      </c>
      <c r="AM21">
        <v>785</v>
      </c>
      <c r="AN21">
        <v>213</v>
      </c>
      <c r="AO21">
        <v>467</v>
      </c>
      <c r="AP21">
        <v>103</v>
      </c>
      <c r="AQ21">
        <v>228</v>
      </c>
    </row>
    <row r="22" spans="1:43" x14ac:dyDescent="0.25">
      <c r="A22" s="1">
        <v>20200000000000</v>
      </c>
      <c r="B22">
        <v>100</v>
      </c>
      <c r="C22">
        <v>10</v>
      </c>
      <c r="D22">
        <v>40</v>
      </c>
      <c r="E22">
        <v>0</v>
      </c>
      <c r="F22">
        <v>746.98900000000003</v>
      </c>
      <c r="G22">
        <v>7144.94</v>
      </c>
      <c r="H22">
        <v>3093.08</v>
      </c>
      <c r="I22">
        <v>25007.3</v>
      </c>
      <c r="J22">
        <v>773.27</v>
      </c>
      <c r="K22">
        <v>34544</v>
      </c>
      <c r="L22">
        <v>790.60299999999995</v>
      </c>
      <c r="M22">
        <v>716.62400000000002</v>
      </c>
      <c r="N22">
        <v>849.452</v>
      </c>
      <c r="O22">
        <v>716.57</v>
      </c>
      <c r="P22">
        <v>819.85699999999997</v>
      </c>
      <c r="Q22">
        <v>719.69600000000003</v>
      </c>
      <c r="R22">
        <v>725.36099999999999</v>
      </c>
      <c r="S22">
        <v>682.42</v>
      </c>
      <c r="T22">
        <v>0.223578</v>
      </c>
      <c r="U22">
        <v>0.21868199999999999</v>
      </c>
      <c r="V22">
        <v>0</v>
      </c>
      <c r="W22">
        <v>0</v>
      </c>
      <c r="X22" s="1">
        <v>2.7800000000000001E-6</v>
      </c>
      <c r="Y22" s="1">
        <v>5.9699999999999996E-6</v>
      </c>
      <c r="Z22">
        <v>0</v>
      </c>
      <c r="AA22">
        <v>0</v>
      </c>
      <c r="AB22">
        <v>0</v>
      </c>
      <c r="AC22">
        <v>0</v>
      </c>
      <c r="AD22">
        <v>1.2901400000000001</v>
      </c>
      <c r="AE22">
        <v>1.4045399999999999</v>
      </c>
      <c r="AF22">
        <v>1.42981</v>
      </c>
      <c r="AG22">
        <v>1.65046</v>
      </c>
      <c r="AH22">
        <v>1.30633</v>
      </c>
      <c r="AI22">
        <v>1.4098200000000001</v>
      </c>
      <c r="AJ22">
        <v>13074</v>
      </c>
      <c r="AK22">
        <v>19306</v>
      </c>
      <c r="AL22">
        <v>403</v>
      </c>
      <c r="AM22">
        <v>661</v>
      </c>
      <c r="AN22">
        <v>314</v>
      </c>
      <c r="AO22">
        <v>431</v>
      </c>
      <c r="AP22">
        <v>155</v>
      </c>
      <c r="AQ22">
        <v>200</v>
      </c>
    </row>
    <row r="23" spans="1:43" x14ac:dyDescent="0.25">
      <c r="A23" s="1">
        <v>20200000000000</v>
      </c>
      <c r="B23">
        <v>70</v>
      </c>
      <c r="C23">
        <v>2</v>
      </c>
      <c r="D23">
        <v>0</v>
      </c>
      <c r="E23">
        <v>0</v>
      </c>
      <c r="F23">
        <v>412.47399999999999</v>
      </c>
      <c r="G23">
        <v>3594.19</v>
      </c>
      <c r="H23">
        <v>2001.92</v>
      </c>
      <c r="I23">
        <v>12579.7</v>
      </c>
      <c r="J23">
        <v>500.47899999999998</v>
      </c>
      <c r="K23">
        <v>23842</v>
      </c>
      <c r="L23">
        <v>0</v>
      </c>
      <c r="M23">
        <v>411.9</v>
      </c>
      <c r="N23">
        <v>0</v>
      </c>
      <c r="O23">
        <v>426.78</v>
      </c>
      <c r="P23">
        <v>0</v>
      </c>
      <c r="Q23">
        <v>410.483</v>
      </c>
      <c r="R23">
        <v>0</v>
      </c>
      <c r="S23">
        <v>424.88900000000001</v>
      </c>
      <c r="T23">
        <v>0</v>
      </c>
      <c r="U23">
        <v>0.16046199999999999</v>
      </c>
      <c r="V23">
        <v>0</v>
      </c>
      <c r="W23">
        <v>0</v>
      </c>
      <c r="X23" s="1">
        <v>0</v>
      </c>
      <c r="Y23" s="1">
        <v>3.4300000000000002E-6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1.3239700000000001</v>
      </c>
      <c r="AF23">
        <v>0</v>
      </c>
      <c r="AG23">
        <v>1.4657</v>
      </c>
      <c r="AH23">
        <v>0</v>
      </c>
      <c r="AI23">
        <v>1.44499</v>
      </c>
      <c r="AJ23">
        <v>0</v>
      </c>
      <c r="AK23">
        <v>22399</v>
      </c>
      <c r="AL23">
        <v>0</v>
      </c>
      <c r="AM23">
        <v>765</v>
      </c>
      <c r="AN23">
        <v>0</v>
      </c>
      <c r="AO23">
        <v>453</v>
      </c>
      <c r="AP23">
        <v>0</v>
      </c>
      <c r="AQ23">
        <v>225</v>
      </c>
    </row>
    <row r="24" spans="1:43" x14ac:dyDescent="0.25">
      <c r="A24" s="1">
        <v>20200000000000</v>
      </c>
      <c r="B24">
        <v>70</v>
      </c>
      <c r="C24">
        <v>2</v>
      </c>
      <c r="D24">
        <v>10</v>
      </c>
      <c r="E24">
        <v>0</v>
      </c>
      <c r="F24">
        <v>406.726</v>
      </c>
      <c r="G24">
        <v>3552.28</v>
      </c>
      <c r="H24">
        <v>2005.32</v>
      </c>
      <c r="I24">
        <v>12433</v>
      </c>
      <c r="J24">
        <v>501.33</v>
      </c>
      <c r="K24">
        <v>23874</v>
      </c>
      <c r="L24">
        <v>409.98700000000002</v>
      </c>
      <c r="M24">
        <v>405.98599999999999</v>
      </c>
      <c r="N24">
        <v>416.13600000000002</v>
      </c>
      <c r="O24">
        <v>414.65</v>
      </c>
      <c r="P24">
        <v>411.85700000000003</v>
      </c>
      <c r="Q24">
        <v>419.45400000000001</v>
      </c>
      <c r="R24">
        <v>378.84</v>
      </c>
      <c r="S24">
        <v>392.94099999999997</v>
      </c>
      <c r="T24">
        <v>0.15373400000000001</v>
      </c>
      <c r="U24">
        <v>0.158882</v>
      </c>
      <c r="V24">
        <v>0</v>
      </c>
      <c r="W24">
        <v>0</v>
      </c>
      <c r="X24" s="1">
        <v>1.72E-6</v>
      </c>
      <c r="Y24" s="1">
        <v>4.87E-6</v>
      </c>
      <c r="Z24">
        <v>0</v>
      </c>
      <c r="AA24">
        <v>0</v>
      </c>
      <c r="AB24">
        <v>0</v>
      </c>
      <c r="AC24">
        <v>0</v>
      </c>
      <c r="AD24">
        <v>1.39568</v>
      </c>
      <c r="AE24">
        <v>1.3622300000000001</v>
      </c>
      <c r="AF24">
        <v>1.26295</v>
      </c>
      <c r="AG24">
        <v>1.49458</v>
      </c>
      <c r="AH24">
        <v>1.0619099999999999</v>
      </c>
      <c r="AI24">
        <v>1.3566199999999999</v>
      </c>
      <c r="AJ24">
        <v>2318</v>
      </c>
      <c r="AK24">
        <v>20115</v>
      </c>
      <c r="AL24">
        <v>66</v>
      </c>
      <c r="AM24">
        <v>646</v>
      </c>
      <c r="AN24">
        <v>56</v>
      </c>
      <c r="AO24">
        <v>412</v>
      </c>
      <c r="AP24">
        <v>25</v>
      </c>
      <c r="AQ24">
        <v>236</v>
      </c>
    </row>
    <row r="25" spans="1:43" x14ac:dyDescent="0.25">
      <c r="A25" s="1">
        <v>20200000000000</v>
      </c>
      <c r="B25">
        <v>70</v>
      </c>
      <c r="C25">
        <v>2</v>
      </c>
      <c r="D25">
        <v>20</v>
      </c>
      <c r="E25">
        <v>0</v>
      </c>
      <c r="F25">
        <v>410.90300000000002</v>
      </c>
      <c r="G25">
        <v>3536.39</v>
      </c>
      <c r="H25">
        <v>1956.07</v>
      </c>
      <c r="I25">
        <v>12377.4</v>
      </c>
      <c r="J25">
        <v>489.017</v>
      </c>
      <c r="K25">
        <v>23652</v>
      </c>
      <c r="L25">
        <v>418.02</v>
      </c>
      <c r="M25">
        <v>409.322</v>
      </c>
      <c r="N25">
        <v>407.61099999999999</v>
      </c>
      <c r="O25">
        <v>408.40300000000002</v>
      </c>
      <c r="P25">
        <v>402.18799999999999</v>
      </c>
      <c r="Q25">
        <v>403.23599999999999</v>
      </c>
      <c r="R25">
        <v>449.46199999999999</v>
      </c>
      <c r="S25">
        <v>409.58300000000003</v>
      </c>
      <c r="T25">
        <v>0.156391</v>
      </c>
      <c r="U25">
        <v>0.15989500000000001</v>
      </c>
      <c r="V25">
        <v>0</v>
      </c>
      <c r="W25">
        <v>0</v>
      </c>
      <c r="X25" s="1">
        <v>0</v>
      </c>
      <c r="Y25" s="1">
        <v>1.8899999999999999E-6</v>
      </c>
      <c r="Z25">
        <v>0</v>
      </c>
      <c r="AA25">
        <v>0</v>
      </c>
      <c r="AB25">
        <v>0</v>
      </c>
      <c r="AC25">
        <v>0</v>
      </c>
      <c r="AD25">
        <v>1.2853000000000001</v>
      </c>
      <c r="AE25">
        <v>1.2847299999999999</v>
      </c>
      <c r="AF25">
        <v>1.3131999999999999</v>
      </c>
      <c r="AG25">
        <v>1.4967900000000001</v>
      </c>
      <c r="AH25">
        <v>1.3808199999999999</v>
      </c>
      <c r="AI25">
        <v>1.41099</v>
      </c>
      <c r="AJ25">
        <v>4475</v>
      </c>
      <c r="AK25">
        <v>17740</v>
      </c>
      <c r="AL25">
        <v>149</v>
      </c>
      <c r="AM25">
        <v>576</v>
      </c>
      <c r="AN25">
        <v>96</v>
      </c>
      <c r="AO25">
        <v>360</v>
      </c>
      <c r="AP25">
        <v>52</v>
      </c>
      <c r="AQ25">
        <v>204</v>
      </c>
    </row>
    <row r="26" spans="1:43" x14ac:dyDescent="0.25">
      <c r="A26" s="1">
        <v>20200000000000</v>
      </c>
      <c r="B26">
        <v>70</v>
      </c>
      <c r="C26">
        <v>2</v>
      </c>
      <c r="D26">
        <v>30</v>
      </c>
      <c r="E26">
        <v>0</v>
      </c>
      <c r="F26">
        <v>430.66300000000001</v>
      </c>
      <c r="G26">
        <v>3631.96</v>
      </c>
      <c r="H26">
        <v>1974.83</v>
      </c>
      <c r="I26">
        <v>12711.9</v>
      </c>
      <c r="J26">
        <v>493.70699999999999</v>
      </c>
      <c r="K26">
        <v>23691</v>
      </c>
      <c r="L26">
        <v>441.72</v>
      </c>
      <c r="M26">
        <v>425.55900000000003</v>
      </c>
      <c r="N26">
        <v>469.59399999999999</v>
      </c>
      <c r="O26">
        <v>432.70499999999998</v>
      </c>
      <c r="P26">
        <v>409.697</v>
      </c>
      <c r="Q26">
        <v>413.685</v>
      </c>
      <c r="R26">
        <v>458.12700000000001</v>
      </c>
      <c r="S26">
        <v>432.27699999999999</v>
      </c>
      <c r="T26">
        <v>0.16212699999999999</v>
      </c>
      <c r="U26">
        <v>0.163993</v>
      </c>
      <c r="V26">
        <v>0</v>
      </c>
      <c r="W26">
        <v>0</v>
      </c>
      <c r="X26" s="1">
        <v>2.0700000000000001E-6</v>
      </c>
      <c r="Y26" s="1">
        <v>5.2399999999999998E-6</v>
      </c>
      <c r="Z26">
        <v>0</v>
      </c>
      <c r="AA26">
        <v>0</v>
      </c>
      <c r="AB26">
        <v>0</v>
      </c>
      <c r="AC26">
        <v>0</v>
      </c>
      <c r="AD26">
        <v>1.28342</v>
      </c>
      <c r="AE26">
        <v>1.3260000000000001</v>
      </c>
      <c r="AF26">
        <v>1.2303500000000001</v>
      </c>
      <c r="AG26">
        <v>1.4254800000000001</v>
      </c>
      <c r="AH26">
        <v>1.32891</v>
      </c>
      <c r="AI26">
        <v>1.4321600000000001</v>
      </c>
      <c r="AJ26">
        <v>6767</v>
      </c>
      <c r="AK26">
        <v>15457</v>
      </c>
      <c r="AL26">
        <v>254</v>
      </c>
      <c r="AM26">
        <v>471</v>
      </c>
      <c r="AN26">
        <v>142</v>
      </c>
      <c r="AO26">
        <v>356</v>
      </c>
      <c r="AP26">
        <v>71</v>
      </c>
      <c r="AQ26">
        <v>173</v>
      </c>
    </row>
    <row r="27" spans="1:43" x14ac:dyDescent="0.25">
      <c r="A27" s="1">
        <v>20200000000000</v>
      </c>
      <c r="B27">
        <v>70</v>
      </c>
      <c r="C27">
        <v>2</v>
      </c>
      <c r="D27">
        <v>40</v>
      </c>
      <c r="E27">
        <v>0</v>
      </c>
      <c r="F27">
        <v>451.49200000000002</v>
      </c>
      <c r="G27">
        <v>3715.15</v>
      </c>
      <c r="H27">
        <v>1997.55</v>
      </c>
      <c r="I27">
        <v>13003</v>
      </c>
      <c r="J27">
        <v>499.38799999999998</v>
      </c>
      <c r="K27">
        <v>23956</v>
      </c>
      <c r="L27">
        <v>468.03800000000001</v>
      </c>
      <c r="M27">
        <v>440.25</v>
      </c>
      <c r="N27">
        <v>474.72199999999998</v>
      </c>
      <c r="O27">
        <v>450.738</v>
      </c>
      <c r="P27">
        <v>454.70299999999997</v>
      </c>
      <c r="Q27">
        <v>441.815</v>
      </c>
      <c r="R27">
        <v>437.47500000000002</v>
      </c>
      <c r="S27">
        <v>449.01799999999997</v>
      </c>
      <c r="T27">
        <v>0.16497999999999999</v>
      </c>
      <c r="U27">
        <v>0.165774</v>
      </c>
      <c r="V27">
        <v>0</v>
      </c>
      <c r="W27">
        <v>0</v>
      </c>
      <c r="X27" s="1">
        <v>1.81E-6</v>
      </c>
      <c r="Y27" s="1">
        <v>2.5399999999999998E-6</v>
      </c>
      <c r="Z27">
        <v>0</v>
      </c>
      <c r="AA27">
        <v>0</v>
      </c>
      <c r="AB27">
        <v>0</v>
      </c>
      <c r="AC27">
        <v>0</v>
      </c>
      <c r="AD27">
        <v>1.2178899999999999</v>
      </c>
      <c r="AE27">
        <v>1.3148500000000001</v>
      </c>
      <c r="AF27">
        <v>1.2705500000000001</v>
      </c>
      <c r="AG27">
        <v>1.47889</v>
      </c>
      <c r="AH27">
        <v>1.16571</v>
      </c>
      <c r="AI27">
        <v>1.46428</v>
      </c>
      <c r="AJ27">
        <v>8996</v>
      </c>
      <c r="AK27">
        <v>13458</v>
      </c>
      <c r="AL27">
        <v>295</v>
      </c>
      <c r="AM27">
        <v>409</v>
      </c>
      <c r="AN27">
        <v>222</v>
      </c>
      <c r="AO27">
        <v>313</v>
      </c>
      <c r="AP27">
        <v>99</v>
      </c>
      <c r="AQ27">
        <v>164</v>
      </c>
    </row>
    <row r="28" spans="1:43" x14ac:dyDescent="0.25">
      <c r="A28" s="1">
        <v>20200000000000</v>
      </c>
      <c r="B28">
        <v>70</v>
      </c>
      <c r="C28">
        <v>5</v>
      </c>
      <c r="D28">
        <v>0</v>
      </c>
      <c r="E28">
        <v>0</v>
      </c>
      <c r="F28">
        <v>412.47399999999999</v>
      </c>
      <c r="G28">
        <v>3594.19</v>
      </c>
      <c r="H28">
        <v>2001.92</v>
      </c>
      <c r="I28">
        <v>12579.7</v>
      </c>
      <c r="J28">
        <v>500.47899999999998</v>
      </c>
      <c r="K28">
        <v>23842</v>
      </c>
      <c r="L28">
        <v>0</v>
      </c>
      <c r="M28">
        <v>411.9</v>
      </c>
      <c r="N28">
        <v>0</v>
      </c>
      <c r="O28">
        <v>426.78</v>
      </c>
      <c r="P28">
        <v>0</v>
      </c>
      <c r="Q28">
        <v>410.483</v>
      </c>
      <c r="R28">
        <v>0</v>
      </c>
      <c r="S28">
        <v>424.88900000000001</v>
      </c>
      <c r="T28">
        <v>0</v>
      </c>
      <c r="U28">
        <v>0.16046199999999999</v>
      </c>
      <c r="V28">
        <v>0</v>
      </c>
      <c r="W28">
        <v>0</v>
      </c>
      <c r="X28" s="1">
        <v>0</v>
      </c>
      <c r="Y28" s="1">
        <v>3.4300000000000002E-6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1.3239700000000001</v>
      </c>
      <c r="AF28">
        <v>0</v>
      </c>
      <c r="AG28">
        <v>1.4657</v>
      </c>
      <c r="AH28">
        <v>0</v>
      </c>
      <c r="AI28">
        <v>1.44499</v>
      </c>
      <c r="AJ28">
        <v>0</v>
      </c>
      <c r="AK28">
        <v>22399</v>
      </c>
      <c r="AL28">
        <v>0</v>
      </c>
      <c r="AM28">
        <v>765</v>
      </c>
      <c r="AN28">
        <v>0</v>
      </c>
      <c r="AO28">
        <v>453</v>
      </c>
      <c r="AP28">
        <v>0</v>
      </c>
      <c r="AQ28">
        <v>225</v>
      </c>
    </row>
    <row r="29" spans="1:43" x14ac:dyDescent="0.25">
      <c r="A29" s="1">
        <v>20200000000000</v>
      </c>
      <c r="B29">
        <v>70</v>
      </c>
      <c r="C29">
        <v>5</v>
      </c>
      <c r="D29">
        <v>10</v>
      </c>
      <c r="E29">
        <v>0</v>
      </c>
      <c r="F29">
        <v>406.04300000000001</v>
      </c>
      <c r="G29">
        <v>3553.43</v>
      </c>
      <c r="H29">
        <v>2010.06</v>
      </c>
      <c r="I29">
        <v>12437</v>
      </c>
      <c r="J29">
        <v>502.51600000000002</v>
      </c>
      <c r="K29">
        <v>23874</v>
      </c>
      <c r="L29">
        <v>408.18900000000002</v>
      </c>
      <c r="M29">
        <v>405.38099999999997</v>
      </c>
      <c r="N29">
        <v>423.83300000000003</v>
      </c>
      <c r="O29">
        <v>414.858</v>
      </c>
      <c r="P29">
        <v>417.286</v>
      </c>
      <c r="Q29">
        <v>415.39100000000002</v>
      </c>
      <c r="R29">
        <v>375.08</v>
      </c>
      <c r="S29">
        <v>396.52499999999998</v>
      </c>
      <c r="T29">
        <v>0.15373999999999999</v>
      </c>
      <c r="U29">
        <v>0.158939</v>
      </c>
      <c r="V29">
        <v>0</v>
      </c>
      <c r="W29">
        <v>0</v>
      </c>
      <c r="X29" s="1">
        <v>0</v>
      </c>
      <c r="Y29" s="1">
        <v>3.5300000000000001E-6</v>
      </c>
      <c r="Z29">
        <v>0</v>
      </c>
      <c r="AA29">
        <v>0</v>
      </c>
      <c r="AB29">
        <v>0</v>
      </c>
      <c r="AC29">
        <v>0</v>
      </c>
      <c r="AD29">
        <v>1.3663700000000001</v>
      </c>
      <c r="AE29">
        <v>1.3694999999999999</v>
      </c>
      <c r="AF29">
        <v>1.2522200000000001</v>
      </c>
      <c r="AG29">
        <v>1.4906299999999999</v>
      </c>
      <c r="AH29">
        <v>1.10328</v>
      </c>
      <c r="AI29">
        <v>1.37009</v>
      </c>
      <c r="AJ29">
        <v>2318</v>
      </c>
      <c r="AK29">
        <v>20115</v>
      </c>
      <c r="AL29">
        <v>66</v>
      </c>
      <c r="AM29">
        <v>646</v>
      </c>
      <c r="AN29">
        <v>56</v>
      </c>
      <c r="AO29">
        <v>412</v>
      </c>
      <c r="AP29">
        <v>25</v>
      </c>
      <c r="AQ29">
        <v>236</v>
      </c>
    </row>
    <row r="30" spans="1:43" x14ac:dyDescent="0.25">
      <c r="A30" s="1">
        <v>20200000000000</v>
      </c>
      <c r="B30">
        <v>70</v>
      </c>
      <c r="C30">
        <v>5</v>
      </c>
      <c r="D30">
        <v>20</v>
      </c>
      <c r="E30">
        <v>0</v>
      </c>
      <c r="F30">
        <v>413.55099999999999</v>
      </c>
      <c r="G30">
        <v>3552.54</v>
      </c>
      <c r="H30">
        <v>1953.88</v>
      </c>
      <c r="I30">
        <v>12433.9</v>
      </c>
      <c r="J30">
        <v>488.471</v>
      </c>
      <c r="K30">
        <v>23652</v>
      </c>
      <c r="L30">
        <v>419.64800000000002</v>
      </c>
      <c r="M30">
        <v>412.06200000000001</v>
      </c>
      <c r="N30">
        <v>422.26799999999997</v>
      </c>
      <c r="O30">
        <v>410.42500000000001</v>
      </c>
      <c r="P30">
        <v>407.90600000000001</v>
      </c>
      <c r="Q30">
        <v>408.42200000000003</v>
      </c>
      <c r="R30">
        <v>458.827</v>
      </c>
      <c r="S30">
        <v>411.93099999999998</v>
      </c>
      <c r="T30">
        <v>0.157134</v>
      </c>
      <c r="U30">
        <v>0.16061800000000001</v>
      </c>
      <c r="V30">
        <v>0</v>
      </c>
      <c r="W30">
        <v>0</v>
      </c>
      <c r="X30" s="1">
        <v>4.7400000000000004E-6</v>
      </c>
      <c r="Y30" s="1">
        <v>1.22E-6</v>
      </c>
      <c r="Z30">
        <v>0</v>
      </c>
      <c r="AA30">
        <v>0</v>
      </c>
      <c r="AB30">
        <v>0</v>
      </c>
      <c r="AC30">
        <v>0</v>
      </c>
      <c r="AD30">
        <v>1.2782800000000001</v>
      </c>
      <c r="AE30">
        <v>1.28138</v>
      </c>
      <c r="AF30">
        <v>1.30311</v>
      </c>
      <c r="AG30">
        <v>1.49621</v>
      </c>
      <c r="AH30">
        <v>1.38839</v>
      </c>
      <c r="AI30">
        <v>1.4187000000000001</v>
      </c>
      <c r="AJ30">
        <v>4475</v>
      </c>
      <c r="AK30">
        <v>17740</v>
      </c>
      <c r="AL30">
        <v>149</v>
      </c>
      <c r="AM30">
        <v>576</v>
      </c>
      <c r="AN30">
        <v>96</v>
      </c>
      <c r="AO30">
        <v>360</v>
      </c>
      <c r="AP30">
        <v>52</v>
      </c>
      <c r="AQ30">
        <v>204</v>
      </c>
    </row>
    <row r="31" spans="1:43" x14ac:dyDescent="0.25">
      <c r="A31" s="1">
        <v>20200000000000</v>
      </c>
      <c r="B31">
        <v>70</v>
      </c>
      <c r="C31">
        <v>5</v>
      </c>
      <c r="D31">
        <v>30</v>
      </c>
      <c r="E31">
        <v>0</v>
      </c>
      <c r="F31">
        <v>436.28899999999999</v>
      </c>
      <c r="G31">
        <v>3640.88</v>
      </c>
      <c r="H31">
        <v>1976.89</v>
      </c>
      <c r="I31">
        <v>12743.1</v>
      </c>
      <c r="J31">
        <v>494.22199999999998</v>
      </c>
      <c r="K31">
        <v>23691</v>
      </c>
      <c r="L31">
        <v>450.56299999999999</v>
      </c>
      <c r="M31">
        <v>429.66899999999998</v>
      </c>
      <c r="N31">
        <v>487.791</v>
      </c>
      <c r="O31">
        <v>436.24799999999999</v>
      </c>
      <c r="P31">
        <v>407.87299999999999</v>
      </c>
      <c r="Q31">
        <v>420.815</v>
      </c>
      <c r="R31">
        <v>453.22500000000002</v>
      </c>
      <c r="S31">
        <v>442.13900000000001</v>
      </c>
      <c r="T31">
        <v>0.163383</v>
      </c>
      <c r="U31">
        <v>0.16402</v>
      </c>
      <c r="V31">
        <v>0</v>
      </c>
      <c r="W31">
        <v>0</v>
      </c>
      <c r="X31" s="1">
        <v>6.7599999999999997E-7</v>
      </c>
      <c r="Y31" s="1">
        <v>2.6599999999999999E-6</v>
      </c>
      <c r="Z31">
        <v>0</v>
      </c>
      <c r="AA31">
        <v>0</v>
      </c>
      <c r="AB31">
        <v>0</v>
      </c>
      <c r="AC31">
        <v>0</v>
      </c>
      <c r="AD31">
        <v>1.3070299999999999</v>
      </c>
      <c r="AE31">
        <v>1.3091699999999999</v>
      </c>
      <c r="AF31">
        <v>1.2491699999999999</v>
      </c>
      <c r="AG31">
        <v>1.43045</v>
      </c>
      <c r="AH31">
        <v>1.3443000000000001</v>
      </c>
      <c r="AI31">
        <v>1.42319</v>
      </c>
      <c r="AJ31">
        <v>6767</v>
      </c>
      <c r="AK31">
        <v>15457</v>
      </c>
      <c r="AL31">
        <v>254</v>
      </c>
      <c r="AM31">
        <v>471</v>
      </c>
      <c r="AN31">
        <v>142</v>
      </c>
      <c r="AO31">
        <v>356</v>
      </c>
      <c r="AP31">
        <v>71</v>
      </c>
      <c r="AQ31">
        <v>173</v>
      </c>
    </row>
    <row r="32" spans="1:43" x14ac:dyDescent="0.25">
      <c r="A32" s="1">
        <v>20200000000000</v>
      </c>
      <c r="B32">
        <v>70</v>
      </c>
      <c r="C32">
        <v>5</v>
      </c>
      <c r="D32">
        <v>40</v>
      </c>
      <c r="E32">
        <v>0</v>
      </c>
      <c r="F32">
        <v>451.26600000000002</v>
      </c>
      <c r="G32">
        <v>3721.52</v>
      </c>
      <c r="H32">
        <v>1992.79</v>
      </c>
      <c r="I32">
        <v>13025.3</v>
      </c>
      <c r="J32">
        <v>498.197</v>
      </c>
      <c r="K32">
        <v>23956</v>
      </c>
      <c r="L32">
        <v>466.29500000000002</v>
      </c>
      <c r="M32">
        <v>440.91899999999998</v>
      </c>
      <c r="N32">
        <v>483.017</v>
      </c>
      <c r="O32">
        <v>455.423</v>
      </c>
      <c r="P32">
        <v>452.608</v>
      </c>
      <c r="Q32">
        <v>431.46300000000002</v>
      </c>
      <c r="R32">
        <v>425.68700000000001</v>
      </c>
      <c r="S32">
        <v>459.86</v>
      </c>
      <c r="T32">
        <v>0.16486000000000001</v>
      </c>
      <c r="U32">
        <v>0.166328</v>
      </c>
      <c r="V32">
        <v>0</v>
      </c>
      <c r="W32">
        <v>0</v>
      </c>
      <c r="X32" s="1">
        <v>2.1799999999999999E-6</v>
      </c>
      <c r="Y32" s="1">
        <v>2.5500000000000001E-6</v>
      </c>
      <c r="Z32">
        <v>0</v>
      </c>
      <c r="AA32">
        <v>0</v>
      </c>
      <c r="AB32">
        <v>0</v>
      </c>
      <c r="AC32">
        <v>0</v>
      </c>
      <c r="AD32">
        <v>1.2077599999999999</v>
      </c>
      <c r="AE32">
        <v>1.3206199999999999</v>
      </c>
      <c r="AF32">
        <v>1.2636000000000001</v>
      </c>
      <c r="AG32">
        <v>1.47089</v>
      </c>
      <c r="AH32">
        <v>1.1833199999999999</v>
      </c>
      <c r="AI32">
        <v>1.4531099999999999</v>
      </c>
      <c r="AJ32">
        <v>8996</v>
      </c>
      <c r="AK32">
        <v>13458</v>
      </c>
      <c r="AL32">
        <v>295</v>
      </c>
      <c r="AM32">
        <v>409</v>
      </c>
      <c r="AN32">
        <v>222</v>
      </c>
      <c r="AO32">
        <v>313</v>
      </c>
      <c r="AP32">
        <v>99</v>
      </c>
      <c r="AQ32">
        <v>164</v>
      </c>
    </row>
    <row r="33" spans="1:43" x14ac:dyDescent="0.25">
      <c r="A33" s="1">
        <v>20200000000000</v>
      </c>
      <c r="B33">
        <v>120</v>
      </c>
      <c r="C33">
        <v>2</v>
      </c>
      <c r="D33">
        <v>0</v>
      </c>
      <c r="E33">
        <v>0</v>
      </c>
      <c r="F33">
        <v>1063.69</v>
      </c>
      <c r="G33">
        <v>10811.9</v>
      </c>
      <c r="H33">
        <v>3778.92</v>
      </c>
      <c r="I33">
        <v>37841.699999999997</v>
      </c>
      <c r="J33">
        <v>944.72900000000004</v>
      </c>
      <c r="K33">
        <v>41832</v>
      </c>
      <c r="L33">
        <v>0</v>
      </c>
      <c r="M33">
        <v>1060.98</v>
      </c>
      <c r="N33">
        <v>0</v>
      </c>
      <c r="O33">
        <v>1128.1099999999999</v>
      </c>
      <c r="P33">
        <v>0</v>
      </c>
      <c r="Q33">
        <v>1024.1099999999999</v>
      </c>
      <c r="R33">
        <v>0</v>
      </c>
      <c r="S33">
        <v>1197.77</v>
      </c>
      <c r="T33">
        <v>0</v>
      </c>
      <c r="U33">
        <v>0.27528000000000002</v>
      </c>
      <c r="V33">
        <v>0</v>
      </c>
      <c r="W33">
        <v>0</v>
      </c>
      <c r="X33" s="1">
        <v>0</v>
      </c>
      <c r="Y33" s="1">
        <v>5.5999999999999997E-6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1.43651</v>
      </c>
      <c r="AF33">
        <v>0</v>
      </c>
      <c r="AG33">
        <v>1.55704</v>
      </c>
      <c r="AH33">
        <v>0</v>
      </c>
      <c r="AI33">
        <v>1.44814</v>
      </c>
      <c r="AJ33">
        <v>0</v>
      </c>
      <c r="AK33">
        <v>39276</v>
      </c>
      <c r="AL33">
        <v>0</v>
      </c>
      <c r="AM33">
        <v>1279</v>
      </c>
      <c r="AN33">
        <v>0</v>
      </c>
      <c r="AO33">
        <v>848</v>
      </c>
      <c r="AP33">
        <v>0</v>
      </c>
      <c r="AQ33">
        <v>429</v>
      </c>
    </row>
    <row r="34" spans="1:43" x14ac:dyDescent="0.25">
      <c r="A34" s="1">
        <v>20200000000000</v>
      </c>
      <c r="B34">
        <v>120</v>
      </c>
      <c r="C34">
        <v>2</v>
      </c>
      <c r="D34">
        <v>10</v>
      </c>
      <c r="E34">
        <v>0</v>
      </c>
      <c r="F34">
        <v>1033.73</v>
      </c>
      <c r="G34">
        <v>10584.1</v>
      </c>
      <c r="H34">
        <v>3696.09</v>
      </c>
      <c r="I34">
        <v>37044.199999999997</v>
      </c>
      <c r="J34">
        <v>924.02300000000002</v>
      </c>
      <c r="K34">
        <v>41993</v>
      </c>
      <c r="L34">
        <v>1018.28</v>
      </c>
      <c r="M34">
        <v>1034.17</v>
      </c>
      <c r="N34">
        <v>1136.69</v>
      </c>
      <c r="O34">
        <v>1045.56</v>
      </c>
      <c r="P34">
        <v>956.173</v>
      </c>
      <c r="Q34">
        <v>1030.04</v>
      </c>
      <c r="R34">
        <v>1249.67</v>
      </c>
      <c r="S34">
        <v>1076.6400000000001</v>
      </c>
      <c r="T34">
        <v>0.25756600000000002</v>
      </c>
      <c r="U34">
        <v>0.26996399999999998</v>
      </c>
      <c r="V34">
        <v>0</v>
      </c>
      <c r="W34">
        <v>0</v>
      </c>
      <c r="X34" s="1">
        <v>2.6900000000000001E-6</v>
      </c>
      <c r="Y34" s="1">
        <v>4.2799999999999997E-6</v>
      </c>
      <c r="Z34">
        <v>0</v>
      </c>
      <c r="AA34">
        <v>0</v>
      </c>
      <c r="AB34">
        <v>0</v>
      </c>
      <c r="AC34">
        <v>0</v>
      </c>
      <c r="AD34">
        <v>1.1927700000000001</v>
      </c>
      <c r="AE34">
        <v>1.35842</v>
      </c>
      <c r="AF34">
        <v>1.20113</v>
      </c>
      <c r="AG34">
        <v>1.60236</v>
      </c>
      <c r="AH34">
        <v>1.3914800000000001</v>
      </c>
      <c r="AI34">
        <v>1.37869</v>
      </c>
      <c r="AJ34">
        <v>4019</v>
      </c>
      <c r="AK34">
        <v>35371</v>
      </c>
      <c r="AL34">
        <v>147</v>
      </c>
      <c r="AM34">
        <v>1164</v>
      </c>
      <c r="AN34">
        <v>75</v>
      </c>
      <c r="AO34">
        <v>765</v>
      </c>
      <c r="AP34">
        <v>39</v>
      </c>
      <c r="AQ34">
        <v>413</v>
      </c>
    </row>
    <row r="35" spans="1:43" x14ac:dyDescent="0.25">
      <c r="A35" s="1">
        <v>20200000000000</v>
      </c>
      <c r="B35">
        <v>120</v>
      </c>
      <c r="C35">
        <v>2</v>
      </c>
      <c r="D35">
        <v>20</v>
      </c>
      <c r="E35">
        <v>0</v>
      </c>
      <c r="F35">
        <v>951.10299999999995</v>
      </c>
      <c r="G35">
        <v>10095</v>
      </c>
      <c r="H35">
        <v>3714.89</v>
      </c>
      <c r="I35">
        <v>35332.400000000001</v>
      </c>
      <c r="J35">
        <v>928.72299999999996</v>
      </c>
      <c r="K35">
        <v>41689</v>
      </c>
      <c r="L35">
        <v>956.37</v>
      </c>
      <c r="M35">
        <v>950.72799999999995</v>
      </c>
      <c r="N35">
        <v>971.55600000000004</v>
      </c>
      <c r="O35">
        <v>934.56399999999996</v>
      </c>
      <c r="P35">
        <v>962.44200000000001</v>
      </c>
      <c r="Q35">
        <v>927.08199999999999</v>
      </c>
      <c r="R35">
        <v>1187.17</v>
      </c>
      <c r="S35">
        <v>877.38099999999997</v>
      </c>
      <c r="T35">
        <v>0.25140099999999999</v>
      </c>
      <c r="U35">
        <v>0.25990600000000003</v>
      </c>
      <c r="V35">
        <v>0</v>
      </c>
      <c r="W35">
        <v>0</v>
      </c>
      <c r="X35" s="1">
        <v>5.3600000000000004E-6</v>
      </c>
      <c r="Y35" s="1">
        <v>4.9100000000000004E-6</v>
      </c>
      <c r="Z35">
        <v>0</v>
      </c>
      <c r="AA35">
        <v>0</v>
      </c>
      <c r="AB35">
        <v>0</v>
      </c>
      <c r="AC35">
        <v>0</v>
      </c>
      <c r="AD35">
        <v>1.26434</v>
      </c>
      <c r="AE35">
        <v>1.3761399999999999</v>
      </c>
      <c r="AF35">
        <v>1.3948499999999999</v>
      </c>
      <c r="AG35">
        <v>1.6171899999999999</v>
      </c>
      <c r="AH35">
        <v>1.14435</v>
      </c>
      <c r="AI35">
        <v>1.45478</v>
      </c>
      <c r="AJ35">
        <v>7795</v>
      </c>
      <c r="AK35">
        <v>31301</v>
      </c>
      <c r="AL35">
        <v>266</v>
      </c>
      <c r="AM35">
        <v>1017</v>
      </c>
      <c r="AN35">
        <v>156</v>
      </c>
      <c r="AO35">
        <v>698</v>
      </c>
      <c r="AP35">
        <v>99</v>
      </c>
      <c r="AQ35">
        <v>357</v>
      </c>
    </row>
    <row r="36" spans="1:43" x14ac:dyDescent="0.25">
      <c r="A36" s="1">
        <v>20200000000000</v>
      </c>
      <c r="B36">
        <v>120</v>
      </c>
      <c r="C36">
        <v>2</v>
      </c>
      <c r="D36">
        <v>30</v>
      </c>
      <c r="E36">
        <v>0</v>
      </c>
      <c r="F36">
        <v>1035.3699999999999</v>
      </c>
      <c r="G36">
        <v>10399.200000000001</v>
      </c>
      <c r="H36">
        <v>3572.88</v>
      </c>
      <c r="I36">
        <v>36397.4</v>
      </c>
      <c r="J36">
        <v>893.22</v>
      </c>
      <c r="K36">
        <v>41477</v>
      </c>
      <c r="L36">
        <v>1072.5899999999999</v>
      </c>
      <c r="M36">
        <v>1020.09</v>
      </c>
      <c r="N36">
        <v>1120.2</v>
      </c>
      <c r="O36">
        <v>986.92899999999997</v>
      </c>
      <c r="P36">
        <v>1156.67</v>
      </c>
      <c r="Q36">
        <v>1010.28</v>
      </c>
      <c r="R36">
        <v>1056.18</v>
      </c>
      <c r="S36">
        <v>945.22900000000004</v>
      </c>
      <c r="T36">
        <v>0.26761600000000002</v>
      </c>
      <c r="U36">
        <v>0.26733000000000001</v>
      </c>
      <c r="V36">
        <v>0</v>
      </c>
      <c r="W36">
        <v>0</v>
      </c>
      <c r="X36" s="1">
        <v>3.3900000000000002E-6</v>
      </c>
      <c r="Y36" s="1">
        <v>3.9999999999999998E-6</v>
      </c>
      <c r="Z36">
        <v>0</v>
      </c>
      <c r="AA36">
        <v>0</v>
      </c>
      <c r="AB36">
        <v>0</v>
      </c>
      <c r="AC36">
        <v>0</v>
      </c>
      <c r="AD36">
        <v>1.21452</v>
      </c>
      <c r="AE36">
        <v>1.34432</v>
      </c>
      <c r="AF36">
        <v>1.4334800000000001</v>
      </c>
      <c r="AG36">
        <v>1.5795300000000001</v>
      </c>
      <c r="AH36">
        <v>1.2925500000000001</v>
      </c>
      <c r="AI36">
        <v>1.3188500000000001</v>
      </c>
      <c r="AJ36">
        <v>11648</v>
      </c>
      <c r="AK36">
        <v>27240</v>
      </c>
      <c r="AL36">
        <v>396</v>
      </c>
      <c r="AM36">
        <v>910</v>
      </c>
      <c r="AN36">
        <v>266</v>
      </c>
      <c r="AO36">
        <v>574</v>
      </c>
      <c r="AP36">
        <v>137</v>
      </c>
      <c r="AQ36">
        <v>306</v>
      </c>
    </row>
    <row r="37" spans="1:43" x14ac:dyDescent="0.25">
      <c r="A37" s="1">
        <v>20200000000000</v>
      </c>
      <c r="B37">
        <v>120</v>
      </c>
      <c r="C37">
        <v>2</v>
      </c>
      <c r="D37">
        <v>40</v>
      </c>
      <c r="E37">
        <v>0</v>
      </c>
      <c r="F37">
        <v>1046.3900000000001</v>
      </c>
      <c r="G37">
        <v>10532.5</v>
      </c>
      <c r="H37">
        <v>3617.95</v>
      </c>
      <c r="I37">
        <v>36863.9</v>
      </c>
      <c r="J37">
        <v>904.48699999999997</v>
      </c>
      <c r="K37">
        <v>41839</v>
      </c>
      <c r="L37">
        <v>1104.98</v>
      </c>
      <c r="M37">
        <v>1003.73</v>
      </c>
      <c r="N37">
        <v>1156.26</v>
      </c>
      <c r="O37">
        <v>1053.79</v>
      </c>
      <c r="P37">
        <v>1184.78</v>
      </c>
      <c r="Q37">
        <v>1021.58</v>
      </c>
      <c r="R37">
        <v>1154.43</v>
      </c>
      <c r="S37">
        <v>922.22400000000005</v>
      </c>
      <c r="T37">
        <v>0.27130799999999999</v>
      </c>
      <c r="U37">
        <v>0.26600400000000002</v>
      </c>
      <c r="V37">
        <v>0</v>
      </c>
      <c r="W37">
        <v>0</v>
      </c>
      <c r="X37" s="1">
        <v>2.1799999999999999E-6</v>
      </c>
      <c r="Y37" s="1">
        <v>2.9299999999999999E-6</v>
      </c>
      <c r="Z37">
        <v>0</v>
      </c>
      <c r="AA37">
        <v>0</v>
      </c>
      <c r="AB37">
        <v>0</v>
      </c>
      <c r="AC37">
        <v>0</v>
      </c>
      <c r="AD37">
        <v>1.2903100000000001</v>
      </c>
      <c r="AE37">
        <v>1.41364</v>
      </c>
      <c r="AF37">
        <v>1.46133</v>
      </c>
      <c r="AG37">
        <v>1.54555</v>
      </c>
      <c r="AH37">
        <v>1.3237399999999999</v>
      </c>
      <c r="AI37">
        <v>1.43055</v>
      </c>
      <c r="AJ37">
        <v>15720</v>
      </c>
      <c r="AK37">
        <v>23562</v>
      </c>
      <c r="AL37">
        <v>531</v>
      </c>
      <c r="AM37">
        <v>764</v>
      </c>
      <c r="AN37">
        <v>336</v>
      </c>
      <c r="AO37">
        <v>484</v>
      </c>
      <c r="AP37">
        <v>174</v>
      </c>
      <c r="AQ37">
        <v>268</v>
      </c>
    </row>
    <row r="38" spans="1:43" x14ac:dyDescent="0.25">
      <c r="A38" s="1">
        <v>20200000000000</v>
      </c>
      <c r="B38">
        <v>120</v>
      </c>
      <c r="C38">
        <v>5</v>
      </c>
      <c r="D38">
        <v>0</v>
      </c>
      <c r="E38">
        <v>0</v>
      </c>
      <c r="F38">
        <v>1063.69</v>
      </c>
      <c r="G38">
        <v>10811.9</v>
      </c>
      <c r="H38">
        <v>3778.92</v>
      </c>
      <c r="I38">
        <v>37841.699999999997</v>
      </c>
      <c r="J38">
        <v>944.72900000000004</v>
      </c>
      <c r="K38">
        <v>41832</v>
      </c>
      <c r="L38">
        <v>0</v>
      </c>
      <c r="M38">
        <v>1060.98</v>
      </c>
      <c r="N38">
        <v>0</v>
      </c>
      <c r="O38">
        <v>1128.1099999999999</v>
      </c>
      <c r="P38">
        <v>0</v>
      </c>
      <c r="Q38">
        <v>1024.1099999999999</v>
      </c>
      <c r="R38">
        <v>0</v>
      </c>
      <c r="S38">
        <v>1197.77</v>
      </c>
      <c r="T38">
        <v>0</v>
      </c>
      <c r="U38">
        <v>0.27528000000000002</v>
      </c>
      <c r="V38">
        <v>0</v>
      </c>
      <c r="W38">
        <v>0</v>
      </c>
      <c r="X38">
        <v>0</v>
      </c>
      <c r="Y38" s="1">
        <v>5.5999999999999997E-6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1.43651</v>
      </c>
      <c r="AF38">
        <v>0</v>
      </c>
      <c r="AG38">
        <v>1.55704</v>
      </c>
      <c r="AH38">
        <v>0</v>
      </c>
      <c r="AI38">
        <v>1.44814</v>
      </c>
      <c r="AJ38">
        <v>0</v>
      </c>
      <c r="AK38">
        <v>39276</v>
      </c>
      <c r="AL38">
        <v>0</v>
      </c>
      <c r="AM38">
        <v>1279</v>
      </c>
      <c r="AN38">
        <v>0</v>
      </c>
      <c r="AO38">
        <v>848</v>
      </c>
      <c r="AP38">
        <v>0</v>
      </c>
      <c r="AQ38">
        <v>429</v>
      </c>
    </row>
    <row r="39" spans="1:43" x14ac:dyDescent="0.25">
      <c r="A39" s="1">
        <v>20200000000000</v>
      </c>
      <c r="B39">
        <v>120</v>
      </c>
      <c r="C39">
        <v>5</v>
      </c>
      <c r="D39">
        <v>10</v>
      </c>
      <c r="E39">
        <v>0</v>
      </c>
      <c r="F39">
        <v>1060.78</v>
      </c>
      <c r="G39">
        <v>10719</v>
      </c>
      <c r="H39">
        <v>3682.81</v>
      </c>
      <c r="I39">
        <v>37516.5</v>
      </c>
      <c r="J39">
        <v>920.702</v>
      </c>
      <c r="K39">
        <v>41920</v>
      </c>
      <c r="L39">
        <v>1006.36</v>
      </c>
      <c r="M39">
        <v>1068.1199999999999</v>
      </c>
      <c r="N39">
        <v>1126.27</v>
      </c>
      <c r="O39">
        <v>1025.8900000000001</v>
      </c>
      <c r="P39">
        <v>1004.41</v>
      </c>
      <c r="Q39">
        <v>1072.3699999999999</v>
      </c>
      <c r="R39">
        <v>1086.7</v>
      </c>
      <c r="S39">
        <v>1022.66</v>
      </c>
      <c r="T39">
        <v>0.25573099999999999</v>
      </c>
      <c r="U39">
        <v>0.274451</v>
      </c>
      <c r="V39">
        <v>0</v>
      </c>
      <c r="W39">
        <v>0</v>
      </c>
      <c r="X39" s="1">
        <v>2.7499999999999999E-6</v>
      </c>
      <c r="Y39" s="1">
        <v>7.1400000000000002E-6</v>
      </c>
      <c r="Z39">
        <v>0</v>
      </c>
      <c r="AA39">
        <v>0</v>
      </c>
      <c r="AB39">
        <v>0</v>
      </c>
      <c r="AC39">
        <v>0</v>
      </c>
      <c r="AD39">
        <v>1.1962600000000001</v>
      </c>
      <c r="AE39">
        <v>1.35772</v>
      </c>
      <c r="AF39">
        <v>1.2216</v>
      </c>
      <c r="AG39">
        <v>1.5928500000000001</v>
      </c>
      <c r="AH39">
        <v>1.3927099999999999</v>
      </c>
      <c r="AI39">
        <v>1.40483</v>
      </c>
      <c r="AJ39">
        <v>4016</v>
      </c>
      <c r="AK39">
        <v>35314</v>
      </c>
      <c r="AL39">
        <v>147</v>
      </c>
      <c r="AM39">
        <v>1152</v>
      </c>
      <c r="AN39">
        <v>75</v>
      </c>
      <c r="AO39">
        <v>763</v>
      </c>
      <c r="AP39">
        <v>40</v>
      </c>
      <c r="AQ39">
        <v>413</v>
      </c>
    </row>
    <row r="40" spans="1:43" x14ac:dyDescent="0.25">
      <c r="A40" s="1">
        <v>20200000000000</v>
      </c>
      <c r="B40">
        <v>120</v>
      </c>
      <c r="C40">
        <v>5</v>
      </c>
      <c r="D40">
        <v>20</v>
      </c>
      <c r="E40">
        <v>0</v>
      </c>
      <c r="F40">
        <v>1026.32</v>
      </c>
      <c r="G40">
        <v>10402.9</v>
      </c>
      <c r="H40">
        <v>3641.71</v>
      </c>
      <c r="I40">
        <v>36410.300000000003</v>
      </c>
      <c r="J40">
        <v>910.42700000000002</v>
      </c>
      <c r="K40">
        <v>41468</v>
      </c>
      <c r="L40">
        <v>1031.69</v>
      </c>
      <c r="M40">
        <v>1024.5999999999999</v>
      </c>
      <c r="N40">
        <v>1083.5899999999999</v>
      </c>
      <c r="O40">
        <v>1011.67</v>
      </c>
      <c r="P40">
        <v>1133.82</v>
      </c>
      <c r="Q40">
        <v>1049.96</v>
      </c>
      <c r="R40">
        <v>1214.47</v>
      </c>
      <c r="S40">
        <v>913.86400000000003</v>
      </c>
      <c r="T40">
        <v>0.26121899999999998</v>
      </c>
      <c r="U40">
        <v>0.26899699999999999</v>
      </c>
      <c r="V40">
        <v>0</v>
      </c>
      <c r="W40">
        <v>0</v>
      </c>
      <c r="X40" s="1">
        <v>5.3499999999999996E-6</v>
      </c>
      <c r="Y40" s="1">
        <v>3.4300000000000002E-6</v>
      </c>
      <c r="Z40">
        <v>0</v>
      </c>
      <c r="AA40">
        <v>0</v>
      </c>
      <c r="AB40">
        <v>0</v>
      </c>
      <c r="AC40">
        <v>0</v>
      </c>
      <c r="AD40">
        <v>1.2179</v>
      </c>
      <c r="AE40">
        <v>1.3717299999999999</v>
      </c>
      <c r="AF40">
        <v>1.3402499999999999</v>
      </c>
      <c r="AG40">
        <v>1.5848599999999999</v>
      </c>
      <c r="AH40">
        <v>1.1506000000000001</v>
      </c>
      <c r="AI40">
        <v>1.4728399999999999</v>
      </c>
      <c r="AJ40">
        <v>7744</v>
      </c>
      <c r="AK40">
        <v>31153</v>
      </c>
      <c r="AL40">
        <v>263</v>
      </c>
      <c r="AM40">
        <v>1013</v>
      </c>
      <c r="AN40">
        <v>155</v>
      </c>
      <c r="AO40">
        <v>687</v>
      </c>
      <c r="AP40">
        <v>99</v>
      </c>
      <c r="AQ40">
        <v>354</v>
      </c>
    </row>
    <row r="41" spans="1:43" x14ac:dyDescent="0.25">
      <c r="A41" s="1">
        <v>20200000000000</v>
      </c>
      <c r="B41">
        <v>120</v>
      </c>
      <c r="C41">
        <v>5</v>
      </c>
      <c r="D41">
        <v>30</v>
      </c>
      <c r="E41">
        <v>0</v>
      </c>
      <c r="F41">
        <v>1386.48</v>
      </c>
      <c r="G41">
        <v>11746.6</v>
      </c>
      <c r="H41">
        <v>3126.55</v>
      </c>
      <c r="I41">
        <v>41113.1</v>
      </c>
      <c r="J41">
        <v>781.63800000000003</v>
      </c>
      <c r="K41">
        <v>40414</v>
      </c>
      <c r="L41">
        <v>1407.48</v>
      </c>
      <c r="M41">
        <v>1376.45</v>
      </c>
      <c r="N41">
        <v>1452.15</v>
      </c>
      <c r="O41">
        <v>1424.99</v>
      </c>
      <c r="P41">
        <v>1426.2</v>
      </c>
      <c r="Q41">
        <v>1367.87</v>
      </c>
      <c r="R41">
        <v>1372.1</v>
      </c>
      <c r="S41">
        <v>1298.07</v>
      </c>
      <c r="T41">
        <v>0.30910500000000002</v>
      </c>
      <c r="U41">
        <v>0.31041600000000003</v>
      </c>
      <c r="V41">
        <v>0</v>
      </c>
      <c r="W41">
        <v>0</v>
      </c>
      <c r="X41" s="1">
        <v>2.4499999999999998E-6</v>
      </c>
      <c r="Y41" s="1">
        <v>3.9099999999999998E-6</v>
      </c>
      <c r="Z41">
        <v>0</v>
      </c>
      <c r="AA41">
        <v>0</v>
      </c>
      <c r="AB41">
        <v>0</v>
      </c>
      <c r="AC41">
        <v>0</v>
      </c>
      <c r="AD41">
        <v>1.1082399999999999</v>
      </c>
      <c r="AE41">
        <v>1.1942600000000001</v>
      </c>
      <c r="AF41">
        <v>1.2825</v>
      </c>
      <c r="AG41">
        <v>1.4119600000000001</v>
      </c>
      <c r="AH41">
        <v>1.16486</v>
      </c>
      <c r="AI41">
        <v>1.2036199999999999</v>
      </c>
      <c r="AJ41">
        <v>11258</v>
      </c>
      <c r="AK41">
        <v>26631</v>
      </c>
      <c r="AL41">
        <v>381</v>
      </c>
      <c r="AM41">
        <v>892</v>
      </c>
      <c r="AN41">
        <v>254</v>
      </c>
      <c r="AO41">
        <v>563</v>
      </c>
      <c r="AP41">
        <v>135</v>
      </c>
      <c r="AQ41">
        <v>300</v>
      </c>
    </row>
    <row r="42" spans="1:43" x14ac:dyDescent="0.25">
      <c r="A42" s="1">
        <v>20200000000000</v>
      </c>
      <c r="B42">
        <v>120</v>
      </c>
      <c r="C42">
        <v>5</v>
      </c>
      <c r="D42">
        <v>40</v>
      </c>
      <c r="E42">
        <v>0</v>
      </c>
      <c r="F42">
        <v>1147.1600000000001</v>
      </c>
      <c r="G42">
        <v>11122.9</v>
      </c>
      <c r="H42">
        <v>3552.29</v>
      </c>
      <c r="I42">
        <v>38930</v>
      </c>
      <c r="J42">
        <v>888.07299999999998</v>
      </c>
      <c r="K42">
        <v>41772</v>
      </c>
      <c r="L42">
        <v>1208.8699999999999</v>
      </c>
      <c r="M42">
        <v>1106.6400000000001</v>
      </c>
      <c r="N42">
        <v>1186.1500000000001</v>
      </c>
      <c r="O42">
        <v>1138.8</v>
      </c>
      <c r="P42">
        <v>1253.03</v>
      </c>
      <c r="Q42">
        <v>1045.3499999999999</v>
      </c>
      <c r="R42">
        <v>1274.8900000000001</v>
      </c>
      <c r="S42">
        <v>1001.62</v>
      </c>
      <c r="T42">
        <v>0.28660000000000002</v>
      </c>
      <c r="U42">
        <v>0.28162199999999998</v>
      </c>
      <c r="V42">
        <v>0</v>
      </c>
      <c r="W42">
        <v>0</v>
      </c>
      <c r="X42" s="1">
        <v>2.0200000000000001E-6</v>
      </c>
      <c r="Y42" s="1">
        <v>4.2200000000000003E-6</v>
      </c>
      <c r="Z42">
        <v>0</v>
      </c>
      <c r="AA42">
        <v>0</v>
      </c>
      <c r="AB42">
        <v>0</v>
      </c>
      <c r="AC42">
        <v>0</v>
      </c>
      <c r="AD42">
        <v>1.2432000000000001</v>
      </c>
      <c r="AE42">
        <v>1.4100999999999999</v>
      </c>
      <c r="AF42">
        <v>1.38642</v>
      </c>
      <c r="AG42">
        <v>1.53701</v>
      </c>
      <c r="AH42">
        <v>1.3213200000000001</v>
      </c>
      <c r="AI42">
        <v>1.41611</v>
      </c>
      <c r="AJ42">
        <v>15708</v>
      </c>
      <c r="AK42">
        <v>23510</v>
      </c>
      <c r="AL42">
        <v>533</v>
      </c>
      <c r="AM42">
        <v>763</v>
      </c>
      <c r="AN42">
        <v>334</v>
      </c>
      <c r="AO42">
        <v>484</v>
      </c>
      <c r="AP42">
        <v>172</v>
      </c>
      <c r="AQ42">
        <v>268</v>
      </c>
    </row>
    <row r="43" spans="1:43" x14ac:dyDescent="0.25">
      <c r="A43" s="1">
        <v>20200000000000</v>
      </c>
      <c r="B43">
        <v>120</v>
      </c>
      <c r="C43">
        <v>10</v>
      </c>
      <c r="D43">
        <v>0</v>
      </c>
      <c r="E43">
        <v>0</v>
      </c>
      <c r="F43">
        <v>1063.69</v>
      </c>
      <c r="G43">
        <v>10811.9</v>
      </c>
      <c r="H43">
        <v>3778.92</v>
      </c>
      <c r="I43">
        <v>37841.699999999997</v>
      </c>
      <c r="J43">
        <v>944.72900000000004</v>
      </c>
      <c r="K43">
        <v>41832</v>
      </c>
      <c r="L43">
        <v>0</v>
      </c>
      <c r="M43">
        <v>1060.98</v>
      </c>
      <c r="N43">
        <v>0</v>
      </c>
      <c r="O43">
        <v>1128.1099999999999</v>
      </c>
      <c r="P43">
        <v>0</v>
      </c>
      <c r="Q43">
        <v>1024.1099999999999</v>
      </c>
      <c r="R43">
        <v>0</v>
      </c>
      <c r="S43">
        <v>1197.77</v>
      </c>
      <c r="T43">
        <v>0</v>
      </c>
      <c r="U43">
        <v>0.27528000000000002</v>
      </c>
      <c r="V43">
        <v>0</v>
      </c>
      <c r="W43">
        <v>0</v>
      </c>
      <c r="X43" s="1">
        <v>0</v>
      </c>
      <c r="Y43" s="1">
        <v>5.5999999999999997E-6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1.43651</v>
      </c>
      <c r="AF43">
        <v>0</v>
      </c>
      <c r="AG43">
        <v>1.55704</v>
      </c>
      <c r="AH43">
        <v>0</v>
      </c>
      <c r="AI43">
        <v>1.44814</v>
      </c>
      <c r="AJ43">
        <v>0</v>
      </c>
      <c r="AK43">
        <v>39276</v>
      </c>
      <c r="AL43">
        <v>0</v>
      </c>
      <c r="AM43">
        <v>1279</v>
      </c>
      <c r="AN43">
        <v>0</v>
      </c>
      <c r="AO43">
        <v>848</v>
      </c>
      <c r="AP43">
        <v>0</v>
      </c>
      <c r="AQ43">
        <v>429</v>
      </c>
    </row>
    <row r="44" spans="1:43" x14ac:dyDescent="0.25">
      <c r="A44" s="1">
        <v>20200000000000</v>
      </c>
      <c r="B44">
        <v>120</v>
      </c>
      <c r="C44">
        <v>10</v>
      </c>
      <c r="D44">
        <v>10</v>
      </c>
      <c r="E44">
        <v>0</v>
      </c>
      <c r="F44">
        <v>888.10299999999995</v>
      </c>
      <c r="G44">
        <v>9849.31</v>
      </c>
      <c r="H44">
        <v>3848.74</v>
      </c>
      <c r="I44">
        <v>34472.6</v>
      </c>
      <c r="J44">
        <v>962.18499999999995</v>
      </c>
      <c r="K44">
        <v>42072</v>
      </c>
      <c r="L44">
        <v>858.62599999999998</v>
      </c>
      <c r="M44">
        <v>890.92899999999997</v>
      </c>
      <c r="N44">
        <v>966.37800000000004</v>
      </c>
      <c r="O44">
        <v>891.88</v>
      </c>
      <c r="P44">
        <v>742.57299999999998</v>
      </c>
      <c r="Q44">
        <v>897.82799999999997</v>
      </c>
      <c r="R44">
        <v>910.2</v>
      </c>
      <c r="S44">
        <v>901.34900000000005</v>
      </c>
      <c r="T44">
        <v>0.23622899999999999</v>
      </c>
      <c r="U44">
        <v>0.25109799999999999</v>
      </c>
      <c r="V44">
        <v>0</v>
      </c>
      <c r="W44">
        <v>0</v>
      </c>
      <c r="X44" s="1">
        <v>2.52E-6</v>
      </c>
      <c r="Y44" s="1">
        <v>4.87E-6</v>
      </c>
      <c r="Z44">
        <v>0</v>
      </c>
      <c r="AA44">
        <v>0</v>
      </c>
      <c r="AB44">
        <v>0</v>
      </c>
      <c r="AC44">
        <v>0</v>
      </c>
      <c r="AD44">
        <v>1.2646299999999999</v>
      </c>
      <c r="AE44">
        <v>1.4029700000000001</v>
      </c>
      <c r="AF44">
        <v>1.3094600000000001</v>
      </c>
      <c r="AG44">
        <v>1.6615800000000001</v>
      </c>
      <c r="AH44">
        <v>1.4332800000000001</v>
      </c>
      <c r="AI44">
        <v>1.4464900000000001</v>
      </c>
      <c r="AJ44">
        <v>4037</v>
      </c>
      <c r="AK44">
        <v>35427</v>
      </c>
      <c r="AL44">
        <v>148</v>
      </c>
      <c r="AM44">
        <v>1166</v>
      </c>
      <c r="AN44">
        <v>75</v>
      </c>
      <c r="AO44">
        <v>766</v>
      </c>
      <c r="AP44">
        <v>40</v>
      </c>
      <c r="AQ44">
        <v>413</v>
      </c>
    </row>
    <row r="45" spans="1:43" x14ac:dyDescent="0.25">
      <c r="A45" s="1">
        <v>20200000000000</v>
      </c>
      <c r="B45">
        <v>120</v>
      </c>
      <c r="C45">
        <v>10</v>
      </c>
      <c r="D45">
        <v>20</v>
      </c>
      <c r="E45">
        <v>0</v>
      </c>
      <c r="F45">
        <v>911.07899999999995</v>
      </c>
      <c r="G45">
        <v>9932.84</v>
      </c>
      <c r="H45">
        <v>3806.48</v>
      </c>
      <c r="I45">
        <v>34764.9</v>
      </c>
      <c r="J45">
        <v>951.62099999999998</v>
      </c>
      <c r="K45">
        <v>41656</v>
      </c>
      <c r="L45">
        <v>911.15099999999995</v>
      </c>
      <c r="M45">
        <v>910.76</v>
      </c>
      <c r="N45">
        <v>939.33799999999997</v>
      </c>
      <c r="O45">
        <v>920.44100000000003</v>
      </c>
      <c r="P45">
        <v>938.58299999999997</v>
      </c>
      <c r="Q45">
        <v>922.75099999999998</v>
      </c>
      <c r="R45">
        <v>921.03</v>
      </c>
      <c r="S45">
        <v>851.32100000000003</v>
      </c>
      <c r="T45">
        <v>0.246002</v>
      </c>
      <c r="U45">
        <v>0.256299</v>
      </c>
      <c r="V45">
        <v>0</v>
      </c>
      <c r="W45">
        <v>0</v>
      </c>
      <c r="X45" s="1">
        <v>8.3399999999999998E-6</v>
      </c>
      <c r="Y45" s="1">
        <v>4.8600000000000001E-6</v>
      </c>
      <c r="Z45">
        <v>0</v>
      </c>
      <c r="AA45">
        <v>0</v>
      </c>
      <c r="AB45">
        <v>0</v>
      </c>
      <c r="AC45">
        <v>0</v>
      </c>
      <c r="AD45">
        <v>1.2984899999999999</v>
      </c>
      <c r="AE45">
        <v>1.41482</v>
      </c>
      <c r="AF45">
        <v>1.40734</v>
      </c>
      <c r="AG45">
        <v>1.6455500000000001</v>
      </c>
      <c r="AH45">
        <v>1.2596400000000001</v>
      </c>
      <c r="AI45">
        <v>1.5038800000000001</v>
      </c>
      <c r="AJ45">
        <v>7793</v>
      </c>
      <c r="AK45">
        <v>31275</v>
      </c>
      <c r="AL45">
        <v>266</v>
      </c>
      <c r="AM45">
        <v>1017</v>
      </c>
      <c r="AN45">
        <v>156</v>
      </c>
      <c r="AO45">
        <v>698</v>
      </c>
      <c r="AP45">
        <v>99</v>
      </c>
      <c r="AQ45">
        <v>352</v>
      </c>
    </row>
    <row r="46" spans="1:43" x14ac:dyDescent="0.25">
      <c r="A46" s="1">
        <v>20200000000000</v>
      </c>
      <c r="B46">
        <v>120</v>
      </c>
      <c r="C46">
        <v>10</v>
      </c>
      <c r="D46">
        <v>30</v>
      </c>
      <c r="E46">
        <v>0</v>
      </c>
      <c r="F46">
        <v>932.39800000000002</v>
      </c>
      <c r="G46">
        <v>9980.9699999999993</v>
      </c>
      <c r="H46">
        <v>3725.77</v>
      </c>
      <c r="I46">
        <v>34933.4</v>
      </c>
      <c r="J46">
        <v>931.44200000000001</v>
      </c>
      <c r="K46">
        <v>41668</v>
      </c>
      <c r="L46">
        <v>954.524</v>
      </c>
      <c r="M46">
        <v>923.61300000000006</v>
      </c>
      <c r="N46">
        <v>966.65899999999999</v>
      </c>
      <c r="O46">
        <v>905.01099999999997</v>
      </c>
      <c r="P46">
        <v>958.26499999999999</v>
      </c>
      <c r="Q46">
        <v>939.90800000000002</v>
      </c>
      <c r="R46">
        <v>933.31200000000001</v>
      </c>
      <c r="S46">
        <v>872.53099999999995</v>
      </c>
      <c r="T46">
        <v>0.25221700000000002</v>
      </c>
      <c r="U46">
        <v>0.25688899999999998</v>
      </c>
      <c r="V46">
        <v>0</v>
      </c>
      <c r="W46">
        <v>0</v>
      </c>
      <c r="X46" s="1">
        <v>4.8999999999999997E-6</v>
      </c>
      <c r="Y46" s="1">
        <v>3.8399999999999997E-6</v>
      </c>
      <c r="Z46">
        <v>0</v>
      </c>
      <c r="AA46">
        <v>0</v>
      </c>
      <c r="AB46">
        <v>0</v>
      </c>
      <c r="AC46">
        <v>0</v>
      </c>
      <c r="AD46">
        <v>1.2783899999999999</v>
      </c>
      <c r="AE46">
        <v>1.3843700000000001</v>
      </c>
      <c r="AF46">
        <v>1.4944</v>
      </c>
      <c r="AG46">
        <v>1.64124</v>
      </c>
      <c r="AH46">
        <v>1.3608</v>
      </c>
      <c r="AI46">
        <v>1.3584400000000001</v>
      </c>
      <c r="AJ46">
        <v>11700</v>
      </c>
      <c r="AK46">
        <v>27366</v>
      </c>
      <c r="AL46">
        <v>399</v>
      </c>
      <c r="AM46">
        <v>913</v>
      </c>
      <c r="AN46">
        <v>268</v>
      </c>
      <c r="AO46">
        <v>575</v>
      </c>
      <c r="AP46">
        <v>138</v>
      </c>
      <c r="AQ46">
        <v>309</v>
      </c>
    </row>
    <row r="47" spans="1:43" x14ac:dyDescent="0.25">
      <c r="A47" s="1">
        <v>20200000000000</v>
      </c>
      <c r="B47">
        <v>120</v>
      </c>
      <c r="C47">
        <v>10</v>
      </c>
      <c r="D47">
        <v>40</v>
      </c>
      <c r="E47">
        <v>0</v>
      </c>
      <c r="F47">
        <v>1217.9100000000001</v>
      </c>
      <c r="G47">
        <v>11457.5</v>
      </c>
      <c r="H47">
        <v>3442.2</v>
      </c>
      <c r="I47">
        <v>40101.4</v>
      </c>
      <c r="J47">
        <v>860.55100000000004</v>
      </c>
      <c r="K47">
        <v>41640</v>
      </c>
      <c r="L47">
        <v>1287.8800000000001</v>
      </c>
      <c r="M47">
        <v>1168.51</v>
      </c>
      <c r="N47">
        <v>1327.18</v>
      </c>
      <c r="O47">
        <v>1242.33</v>
      </c>
      <c r="P47">
        <v>1363.01</v>
      </c>
      <c r="Q47">
        <v>1130.8399999999999</v>
      </c>
      <c r="R47">
        <v>1321.65</v>
      </c>
      <c r="S47">
        <v>1074.6300000000001</v>
      </c>
      <c r="T47">
        <v>0.29735099999999998</v>
      </c>
      <c r="U47">
        <v>0.290273</v>
      </c>
      <c r="V47">
        <v>0</v>
      </c>
      <c r="W47">
        <v>0</v>
      </c>
      <c r="X47" s="1">
        <v>2.3300000000000001E-6</v>
      </c>
      <c r="Y47" s="1">
        <v>5.3000000000000001E-6</v>
      </c>
      <c r="Z47">
        <v>0</v>
      </c>
      <c r="AA47">
        <v>0</v>
      </c>
      <c r="AB47">
        <v>0</v>
      </c>
      <c r="AC47">
        <v>0</v>
      </c>
      <c r="AD47">
        <v>1.2236100000000001</v>
      </c>
      <c r="AE47">
        <v>1.32917</v>
      </c>
      <c r="AF47">
        <v>1.4026000000000001</v>
      </c>
      <c r="AG47">
        <v>1.4856400000000001</v>
      </c>
      <c r="AH47">
        <v>1.3164199999999999</v>
      </c>
      <c r="AI47">
        <v>1.37018</v>
      </c>
      <c r="AJ47">
        <v>15650</v>
      </c>
      <c r="AK47">
        <v>23440</v>
      </c>
      <c r="AL47">
        <v>531</v>
      </c>
      <c r="AM47">
        <v>760</v>
      </c>
      <c r="AN47">
        <v>336</v>
      </c>
      <c r="AO47">
        <v>482</v>
      </c>
      <c r="AP47">
        <v>173</v>
      </c>
      <c r="AQ47">
        <v>268</v>
      </c>
    </row>
    <row r="48" spans="1:43" x14ac:dyDescent="0.25">
      <c r="A48" s="1" t="s">
        <v>44</v>
      </c>
      <c r="X48" s="1"/>
      <c r="Y48" s="1"/>
    </row>
    <row r="49" spans="1:43" x14ac:dyDescent="0.25">
      <c r="A49" s="1">
        <v>20200000000000</v>
      </c>
      <c r="B49">
        <v>100</v>
      </c>
      <c r="C49">
        <v>2</v>
      </c>
      <c r="D49">
        <v>0</v>
      </c>
      <c r="E49">
        <v>0</v>
      </c>
      <c r="F49">
        <v>617.84500000000003</v>
      </c>
      <c r="G49">
        <v>1738.93</v>
      </c>
      <c r="H49">
        <v>37896.6</v>
      </c>
      <c r="I49">
        <v>6086.26</v>
      </c>
      <c r="J49">
        <v>9474.14</v>
      </c>
      <c r="K49">
        <v>34659</v>
      </c>
      <c r="L49">
        <v>0</v>
      </c>
      <c r="M49">
        <v>616.86699999999996</v>
      </c>
      <c r="N49">
        <v>0</v>
      </c>
      <c r="O49">
        <v>624.83500000000004</v>
      </c>
      <c r="P49">
        <v>0</v>
      </c>
      <c r="Q49">
        <v>616.59199999999998</v>
      </c>
      <c r="R49">
        <v>0</v>
      </c>
      <c r="S49">
        <v>612.99800000000005</v>
      </c>
      <c r="T49">
        <v>0</v>
      </c>
      <c r="U49">
        <v>0.20328399999999999</v>
      </c>
      <c r="V49">
        <v>0</v>
      </c>
      <c r="W49">
        <v>0</v>
      </c>
      <c r="X49" s="1">
        <v>0</v>
      </c>
      <c r="Y49" s="1">
        <v>4.4700000000000004E-6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1.3574299999999999</v>
      </c>
      <c r="AF49">
        <v>0</v>
      </c>
      <c r="AG49">
        <v>1.5618300000000001</v>
      </c>
      <c r="AH49">
        <v>0</v>
      </c>
      <c r="AI49">
        <v>1.43587</v>
      </c>
      <c r="AJ49">
        <v>0</v>
      </c>
      <c r="AK49">
        <v>8554</v>
      </c>
      <c r="AL49">
        <v>0</v>
      </c>
      <c r="AM49">
        <v>8748</v>
      </c>
      <c r="AN49">
        <v>0</v>
      </c>
      <c r="AO49">
        <v>8728</v>
      </c>
      <c r="AP49">
        <v>0</v>
      </c>
      <c r="AQ49">
        <v>8629</v>
      </c>
    </row>
    <row r="50" spans="1:43" x14ac:dyDescent="0.25">
      <c r="A50" s="1">
        <v>20200000000000</v>
      </c>
      <c r="B50">
        <v>100</v>
      </c>
      <c r="C50">
        <v>2</v>
      </c>
      <c r="D50">
        <v>10</v>
      </c>
      <c r="E50">
        <v>0</v>
      </c>
      <c r="F50">
        <v>642.65200000000004</v>
      </c>
      <c r="G50">
        <v>1751.11</v>
      </c>
      <c r="H50">
        <v>37892.1</v>
      </c>
      <c r="I50">
        <v>6128.89</v>
      </c>
      <c r="J50">
        <v>9473.0300000000007</v>
      </c>
      <c r="K50">
        <v>34788</v>
      </c>
      <c r="L50">
        <v>686.048</v>
      </c>
      <c r="M50">
        <v>639.27300000000002</v>
      </c>
      <c r="N50">
        <v>676.29600000000005</v>
      </c>
      <c r="O50">
        <v>641.14700000000005</v>
      </c>
      <c r="P50">
        <v>626.322</v>
      </c>
      <c r="Q50">
        <v>645.55999999999995</v>
      </c>
      <c r="R50">
        <v>645.06799999999998</v>
      </c>
      <c r="S50">
        <v>637.59100000000001</v>
      </c>
      <c r="T50">
        <v>0.20858299999999999</v>
      </c>
      <c r="U50">
        <v>0.206235</v>
      </c>
      <c r="V50">
        <v>0</v>
      </c>
      <c r="W50">
        <v>0</v>
      </c>
      <c r="X50" s="1">
        <v>5.0799999999999996E-6</v>
      </c>
      <c r="Y50" s="1">
        <v>5.0100000000000003E-6</v>
      </c>
      <c r="Z50">
        <v>0</v>
      </c>
      <c r="AA50">
        <v>0</v>
      </c>
      <c r="AB50">
        <v>0</v>
      </c>
      <c r="AC50">
        <v>0</v>
      </c>
      <c r="AD50">
        <v>1.30847</v>
      </c>
      <c r="AE50">
        <v>1.35615</v>
      </c>
      <c r="AF50">
        <v>1.4110100000000001</v>
      </c>
      <c r="AG50">
        <v>1.55714</v>
      </c>
      <c r="AH50">
        <v>1.2905</v>
      </c>
      <c r="AI50">
        <v>1.4395100000000001</v>
      </c>
      <c r="AJ50">
        <v>847</v>
      </c>
      <c r="AK50">
        <v>7634</v>
      </c>
      <c r="AL50">
        <v>873</v>
      </c>
      <c r="AM50">
        <v>7843</v>
      </c>
      <c r="AN50">
        <v>864</v>
      </c>
      <c r="AO50">
        <v>8015</v>
      </c>
      <c r="AP50">
        <v>853</v>
      </c>
      <c r="AQ50">
        <v>7859</v>
      </c>
    </row>
    <row r="51" spans="1:43" x14ac:dyDescent="0.25">
      <c r="A51" s="1">
        <v>20200000000000</v>
      </c>
      <c r="B51">
        <v>100</v>
      </c>
      <c r="C51">
        <v>2</v>
      </c>
      <c r="D51">
        <v>20</v>
      </c>
      <c r="E51">
        <v>0</v>
      </c>
      <c r="F51">
        <v>667.279</v>
      </c>
      <c r="G51">
        <v>1796.33</v>
      </c>
      <c r="H51">
        <v>38012.300000000003</v>
      </c>
      <c r="I51">
        <v>6287.15</v>
      </c>
      <c r="J51">
        <v>9503.06</v>
      </c>
      <c r="K51">
        <v>34864</v>
      </c>
      <c r="L51">
        <v>693.55600000000004</v>
      </c>
      <c r="M51">
        <v>659.495</v>
      </c>
      <c r="N51">
        <v>715.81600000000003</v>
      </c>
      <c r="O51">
        <v>653.46500000000003</v>
      </c>
      <c r="P51">
        <v>710.41499999999996</v>
      </c>
      <c r="Q51">
        <v>661.06600000000003</v>
      </c>
      <c r="R51">
        <v>719.7</v>
      </c>
      <c r="S51">
        <v>652.04399999999998</v>
      </c>
      <c r="T51">
        <v>0.20785000000000001</v>
      </c>
      <c r="U51">
        <v>0.20985699999999999</v>
      </c>
      <c r="V51">
        <v>0</v>
      </c>
      <c r="W51">
        <v>0</v>
      </c>
      <c r="X51" s="1">
        <v>4.1899999999999997E-6</v>
      </c>
      <c r="Y51" s="1">
        <v>4.5399999999999997E-6</v>
      </c>
      <c r="Z51">
        <v>0</v>
      </c>
      <c r="AA51">
        <v>0</v>
      </c>
      <c r="AB51">
        <v>0</v>
      </c>
      <c r="AC51">
        <v>0</v>
      </c>
      <c r="AD51">
        <v>1.29895</v>
      </c>
      <c r="AE51">
        <v>1.37293</v>
      </c>
      <c r="AF51">
        <v>1.4921899999999999</v>
      </c>
      <c r="AG51">
        <v>1.57633</v>
      </c>
      <c r="AH51">
        <v>1.2916300000000001</v>
      </c>
      <c r="AI51">
        <v>1.45065</v>
      </c>
      <c r="AJ51">
        <v>1717</v>
      </c>
      <c r="AK51">
        <v>6859</v>
      </c>
      <c r="AL51">
        <v>1776</v>
      </c>
      <c r="AM51">
        <v>6910</v>
      </c>
      <c r="AN51">
        <v>1806</v>
      </c>
      <c r="AO51">
        <v>7031</v>
      </c>
      <c r="AP51">
        <v>1727</v>
      </c>
      <c r="AQ51">
        <v>7038</v>
      </c>
    </row>
    <row r="52" spans="1:43" x14ac:dyDescent="0.25">
      <c r="A52" s="1">
        <v>20200000000000</v>
      </c>
      <c r="B52">
        <v>100</v>
      </c>
      <c r="C52">
        <v>2</v>
      </c>
      <c r="D52">
        <v>30</v>
      </c>
      <c r="E52">
        <v>0</v>
      </c>
      <c r="F52">
        <v>690.44799999999998</v>
      </c>
      <c r="G52">
        <v>1810.73</v>
      </c>
      <c r="H52">
        <v>37885.4</v>
      </c>
      <c r="I52">
        <v>6337.55</v>
      </c>
      <c r="J52">
        <v>9471.36</v>
      </c>
      <c r="K52">
        <v>34830</v>
      </c>
      <c r="L52">
        <v>701.24</v>
      </c>
      <c r="M52">
        <v>675.029</v>
      </c>
      <c r="N52">
        <v>715.95899999999995</v>
      </c>
      <c r="O52">
        <v>664.71199999999999</v>
      </c>
      <c r="P52">
        <v>731.01099999999997</v>
      </c>
      <c r="Q52">
        <v>674.12699999999995</v>
      </c>
      <c r="R52">
        <v>753.27</v>
      </c>
      <c r="S52">
        <v>688.18499999999995</v>
      </c>
      <c r="T52">
        <v>0.20921300000000001</v>
      </c>
      <c r="U52">
        <v>0.21335399999999999</v>
      </c>
      <c r="V52">
        <v>0</v>
      </c>
      <c r="W52">
        <v>0</v>
      </c>
      <c r="X52" s="1">
        <v>3.7799999999999998E-6</v>
      </c>
      <c r="Y52" s="1">
        <v>4.7899999999999999E-6</v>
      </c>
      <c r="Z52">
        <v>0</v>
      </c>
      <c r="AA52">
        <v>0</v>
      </c>
      <c r="AB52">
        <v>0</v>
      </c>
      <c r="AC52">
        <v>0</v>
      </c>
      <c r="AD52">
        <v>1.28485</v>
      </c>
      <c r="AE52">
        <v>1.3707800000000001</v>
      </c>
      <c r="AF52">
        <v>1.45488</v>
      </c>
      <c r="AG52">
        <v>1.5883100000000001</v>
      </c>
      <c r="AH52">
        <v>1.30542</v>
      </c>
      <c r="AI52">
        <v>1.4789000000000001</v>
      </c>
      <c r="AJ52">
        <v>2587</v>
      </c>
      <c r="AK52">
        <v>5950</v>
      </c>
      <c r="AL52">
        <v>2636</v>
      </c>
      <c r="AM52">
        <v>6089</v>
      </c>
      <c r="AN52">
        <v>2648</v>
      </c>
      <c r="AO52">
        <v>6206</v>
      </c>
      <c r="AP52">
        <v>2564</v>
      </c>
      <c r="AQ52">
        <v>6150</v>
      </c>
    </row>
    <row r="53" spans="1:43" x14ac:dyDescent="0.25">
      <c r="A53" s="1">
        <v>20200000000000</v>
      </c>
      <c r="B53">
        <v>100</v>
      </c>
      <c r="C53">
        <v>2</v>
      </c>
      <c r="D53">
        <v>40</v>
      </c>
      <c r="E53">
        <v>0</v>
      </c>
      <c r="F53">
        <v>760.22500000000002</v>
      </c>
      <c r="G53">
        <v>1922.15</v>
      </c>
      <c r="H53">
        <v>38073.1</v>
      </c>
      <c r="I53">
        <v>6727.51</v>
      </c>
      <c r="J53">
        <v>9518.27</v>
      </c>
      <c r="K53">
        <v>35009</v>
      </c>
      <c r="L53">
        <v>788.73699999999997</v>
      </c>
      <c r="M53">
        <v>730.22</v>
      </c>
      <c r="N53">
        <v>821.25400000000002</v>
      </c>
      <c r="O53">
        <v>726.75099999999998</v>
      </c>
      <c r="P53">
        <v>807.976</v>
      </c>
      <c r="Q53">
        <v>725.08900000000006</v>
      </c>
      <c r="R53">
        <v>837.13499999999999</v>
      </c>
      <c r="S53">
        <v>716.83</v>
      </c>
      <c r="T53">
        <v>0.223553</v>
      </c>
      <c r="U53">
        <v>0.22312499999999999</v>
      </c>
      <c r="V53">
        <v>0</v>
      </c>
      <c r="W53">
        <v>0</v>
      </c>
      <c r="X53" s="1">
        <v>3.4300000000000002E-6</v>
      </c>
      <c r="Y53" s="1">
        <v>4.7400000000000004E-6</v>
      </c>
      <c r="Z53">
        <v>0</v>
      </c>
      <c r="AA53">
        <v>0</v>
      </c>
      <c r="AB53">
        <v>0</v>
      </c>
      <c r="AC53">
        <v>0</v>
      </c>
      <c r="AD53">
        <v>1.2777400000000001</v>
      </c>
      <c r="AE53">
        <v>1.40028</v>
      </c>
      <c r="AF53">
        <v>1.4496100000000001</v>
      </c>
      <c r="AG53">
        <v>1.61107</v>
      </c>
      <c r="AH53">
        <v>1.34538</v>
      </c>
      <c r="AI53">
        <v>1.4828399999999999</v>
      </c>
      <c r="AJ53">
        <v>3379</v>
      </c>
      <c r="AK53">
        <v>5229</v>
      </c>
      <c r="AL53">
        <v>3455</v>
      </c>
      <c r="AM53">
        <v>5300</v>
      </c>
      <c r="AN53">
        <v>3531</v>
      </c>
      <c r="AO53">
        <v>5276</v>
      </c>
      <c r="AP53">
        <v>3553</v>
      </c>
      <c r="AQ53">
        <v>5286</v>
      </c>
    </row>
    <row r="54" spans="1:43" x14ac:dyDescent="0.25">
      <c r="A54" s="1">
        <v>20200000000000</v>
      </c>
      <c r="B54">
        <v>100</v>
      </c>
      <c r="C54">
        <v>5</v>
      </c>
      <c r="D54">
        <v>0</v>
      </c>
      <c r="E54">
        <v>0</v>
      </c>
      <c r="F54">
        <v>617.84500000000003</v>
      </c>
      <c r="G54">
        <v>1738.93</v>
      </c>
      <c r="H54">
        <v>37896.6</v>
      </c>
      <c r="I54">
        <v>6086.26</v>
      </c>
      <c r="J54">
        <v>9474.14</v>
      </c>
      <c r="K54">
        <v>34659</v>
      </c>
      <c r="L54">
        <v>0</v>
      </c>
      <c r="M54">
        <v>616.86699999999996</v>
      </c>
      <c r="N54">
        <v>0</v>
      </c>
      <c r="O54">
        <v>624.83500000000004</v>
      </c>
      <c r="P54">
        <v>0</v>
      </c>
      <c r="Q54">
        <v>616.59199999999998</v>
      </c>
      <c r="R54">
        <v>0</v>
      </c>
      <c r="S54">
        <v>612.99800000000005</v>
      </c>
      <c r="T54">
        <v>0</v>
      </c>
      <c r="U54">
        <v>0.20328399999999999</v>
      </c>
      <c r="V54">
        <v>0</v>
      </c>
      <c r="W54">
        <v>0</v>
      </c>
      <c r="X54" s="1">
        <v>0</v>
      </c>
      <c r="Y54" s="1">
        <v>4.4700000000000004E-6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1.3574299999999999</v>
      </c>
      <c r="AF54">
        <v>0</v>
      </c>
      <c r="AG54">
        <v>1.5618300000000001</v>
      </c>
      <c r="AH54">
        <v>0</v>
      </c>
      <c r="AI54">
        <v>1.43587</v>
      </c>
      <c r="AJ54">
        <v>0</v>
      </c>
      <c r="AK54">
        <v>8554</v>
      </c>
      <c r="AL54">
        <v>0</v>
      </c>
      <c r="AM54">
        <v>8748</v>
      </c>
      <c r="AN54">
        <v>0</v>
      </c>
      <c r="AO54">
        <v>8728</v>
      </c>
      <c r="AP54">
        <v>0</v>
      </c>
      <c r="AQ54">
        <v>8629</v>
      </c>
    </row>
    <row r="55" spans="1:43" x14ac:dyDescent="0.25">
      <c r="A55" s="1">
        <v>20200000000000</v>
      </c>
      <c r="B55">
        <v>100</v>
      </c>
      <c r="C55">
        <v>5</v>
      </c>
      <c r="D55">
        <v>10</v>
      </c>
      <c r="E55">
        <v>0</v>
      </c>
      <c r="F55">
        <v>829.00800000000004</v>
      </c>
      <c r="G55">
        <v>1970.45</v>
      </c>
      <c r="H55">
        <v>36569.599999999999</v>
      </c>
      <c r="I55">
        <v>6896.58</v>
      </c>
      <c r="J55">
        <v>9142.41</v>
      </c>
      <c r="K55">
        <v>34448</v>
      </c>
      <c r="L55">
        <v>1026.0899999999999</v>
      </c>
      <c r="M55">
        <v>817.20899999999995</v>
      </c>
      <c r="N55">
        <v>1016.25</v>
      </c>
      <c r="O55">
        <v>808.33100000000002</v>
      </c>
      <c r="P55">
        <v>884.61099999999999</v>
      </c>
      <c r="Q55">
        <v>808.84900000000005</v>
      </c>
      <c r="R55">
        <v>1011.54</v>
      </c>
      <c r="S55">
        <v>813.32500000000005</v>
      </c>
      <c r="T55">
        <v>0.25648799999999999</v>
      </c>
      <c r="U55">
        <v>0.231794</v>
      </c>
      <c r="V55">
        <v>0</v>
      </c>
      <c r="W55">
        <v>0</v>
      </c>
      <c r="X55" s="1">
        <v>3.7100000000000001E-6</v>
      </c>
      <c r="Y55" s="1">
        <v>4.8999999999999997E-6</v>
      </c>
      <c r="Z55">
        <v>0</v>
      </c>
      <c r="AA55">
        <v>0</v>
      </c>
      <c r="AB55">
        <v>0</v>
      </c>
      <c r="AC55">
        <v>0</v>
      </c>
      <c r="AD55">
        <v>1.23644</v>
      </c>
      <c r="AE55">
        <v>1.3312999999999999</v>
      </c>
      <c r="AF55">
        <v>1.34575</v>
      </c>
      <c r="AG55">
        <v>1.5214099999999999</v>
      </c>
      <c r="AH55">
        <v>1.20126</v>
      </c>
      <c r="AI55">
        <v>1.40584</v>
      </c>
      <c r="AJ55">
        <v>842</v>
      </c>
      <c r="AK55">
        <v>7569</v>
      </c>
      <c r="AL55">
        <v>871</v>
      </c>
      <c r="AM55">
        <v>7753</v>
      </c>
      <c r="AN55">
        <v>851</v>
      </c>
      <c r="AO55">
        <v>7928</v>
      </c>
      <c r="AP55">
        <v>850</v>
      </c>
      <c r="AQ55">
        <v>7784</v>
      </c>
    </row>
    <row r="56" spans="1:43" x14ac:dyDescent="0.25">
      <c r="A56" s="1">
        <v>20200000000000</v>
      </c>
      <c r="B56">
        <v>100</v>
      </c>
      <c r="C56">
        <v>5</v>
      </c>
      <c r="D56">
        <v>20</v>
      </c>
      <c r="E56">
        <v>0</v>
      </c>
      <c r="F56">
        <v>651.07600000000002</v>
      </c>
      <c r="G56">
        <v>1768.51</v>
      </c>
      <c r="H56">
        <v>38048.6</v>
      </c>
      <c r="I56">
        <v>6189.77</v>
      </c>
      <c r="J56">
        <v>9512.15</v>
      </c>
      <c r="K56">
        <v>34866</v>
      </c>
      <c r="L56">
        <v>665.428</v>
      </c>
      <c r="M56">
        <v>640.82399999999996</v>
      </c>
      <c r="N56">
        <v>697.77</v>
      </c>
      <c r="O56">
        <v>637.81899999999996</v>
      </c>
      <c r="P56">
        <v>690.01599999999996</v>
      </c>
      <c r="Q56">
        <v>647.79200000000003</v>
      </c>
      <c r="R56">
        <v>684.65499999999997</v>
      </c>
      <c r="S56">
        <v>643.83500000000004</v>
      </c>
      <c r="T56">
        <v>0.20342299999999999</v>
      </c>
      <c r="U56">
        <v>0.20690900000000001</v>
      </c>
      <c r="V56">
        <v>0</v>
      </c>
      <c r="W56">
        <v>0</v>
      </c>
      <c r="X56" s="1">
        <v>4.7600000000000002E-6</v>
      </c>
      <c r="Y56" s="1">
        <v>4.4800000000000003E-6</v>
      </c>
      <c r="Z56">
        <v>0</v>
      </c>
      <c r="AA56">
        <v>0</v>
      </c>
      <c r="AB56">
        <v>0</v>
      </c>
      <c r="AC56">
        <v>0</v>
      </c>
      <c r="AD56">
        <v>1.2978000000000001</v>
      </c>
      <c r="AE56">
        <v>1.3715599999999999</v>
      </c>
      <c r="AF56">
        <v>1.49407</v>
      </c>
      <c r="AG56">
        <v>1.5801400000000001</v>
      </c>
      <c r="AH56">
        <v>1.2962199999999999</v>
      </c>
      <c r="AI56">
        <v>1.45166</v>
      </c>
      <c r="AJ56">
        <v>1717</v>
      </c>
      <c r="AK56">
        <v>6859</v>
      </c>
      <c r="AL56">
        <v>1777</v>
      </c>
      <c r="AM56">
        <v>6910</v>
      </c>
      <c r="AN56">
        <v>1806</v>
      </c>
      <c r="AO56">
        <v>7031</v>
      </c>
      <c r="AP56">
        <v>1728</v>
      </c>
      <c r="AQ56">
        <v>7038</v>
      </c>
    </row>
    <row r="57" spans="1:43" x14ac:dyDescent="0.25">
      <c r="A57" s="1">
        <v>20200000000000</v>
      </c>
      <c r="B57">
        <v>100</v>
      </c>
      <c r="C57">
        <v>5</v>
      </c>
      <c r="D57">
        <v>30</v>
      </c>
      <c r="E57">
        <v>0</v>
      </c>
      <c r="F57">
        <v>694.995</v>
      </c>
      <c r="G57">
        <v>1814.35</v>
      </c>
      <c r="H57">
        <v>37962</v>
      </c>
      <c r="I57">
        <v>6350.21</v>
      </c>
      <c r="J57">
        <v>9490.5</v>
      </c>
      <c r="K57">
        <v>34838</v>
      </c>
      <c r="L57">
        <v>705.17899999999997</v>
      </c>
      <c r="M57">
        <v>677.51199999999994</v>
      </c>
      <c r="N57">
        <v>717.56399999999996</v>
      </c>
      <c r="O57">
        <v>671.64099999999996</v>
      </c>
      <c r="P57">
        <v>732.28399999999999</v>
      </c>
      <c r="Q57">
        <v>681.59100000000001</v>
      </c>
      <c r="R57">
        <v>764.25900000000001</v>
      </c>
      <c r="S57">
        <v>689.625</v>
      </c>
      <c r="T57">
        <v>0.20937700000000001</v>
      </c>
      <c r="U57">
        <v>0.21389</v>
      </c>
      <c r="V57">
        <v>0</v>
      </c>
      <c r="W57">
        <v>0</v>
      </c>
      <c r="X57" s="1">
        <v>4.3699999999999997E-6</v>
      </c>
      <c r="Y57" s="1">
        <v>4.4100000000000001E-6</v>
      </c>
      <c r="Z57">
        <v>0</v>
      </c>
      <c r="AA57">
        <v>0</v>
      </c>
      <c r="AB57">
        <v>0</v>
      </c>
      <c r="AC57">
        <v>0</v>
      </c>
      <c r="AD57">
        <v>1.28165</v>
      </c>
      <c r="AE57">
        <v>1.36818</v>
      </c>
      <c r="AF57">
        <v>1.4552400000000001</v>
      </c>
      <c r="AG57">
        <v>1.5958399999999999</v>
      </c>
      <c r="AH57">
        <v>1.3073999999999999</v>
      </c>
      <c r="AI57">
        <v>1.48498</v>
      </c>
      <c r="AJ57">
        <v>2587</v>
      </c>
      <c r="AK57">
        <v>5950</v>
      </c>
      <c r="AL57">
        <v>2641</v>
      </c>
      <c r="AM57">
        <v>6089</v>
      </c>
      <c r="AN57">
        <v>2650</v>
      </c>
      <c r="AO57">
        <v>6206</v>
      </c>
      <c r="AP57">
        <v>2565</v>
      </c>
      <c r="AQ57">
        <v>6150</v>
      </c>
    </row>
    <row r="58" spans="1:43" x14ac:dyDescent="0.25">
      <c r="A58" s="1">
        <v>20200000000000</v>
      </c>
      <c r="B58">
        <v>100</v>
      </c>
      <c r="C58">
        <v>5</v>
      </c>
      <c r="D58">
        <v>40</v>
      </c>
      <c r="E58">
        <v>0</v>
      </c>
      <c r="F58">
        <v>752.31500000000005</v>
      </c>
      <c r="G58">
        <v>1902.49</v>
      </c>
      <c r="H58">
        <v>38036.400000000001</v>
      </c>
      <c r="I58">
        <v>6658.7</v>
      </c>
      <c r="J58">
        <v>9509.09</v>
      </c>
      <c r="K58">
        <v>35011</v>
      </c>
      <c r="L58">
        <v>781.71500000000003</v>
      </c>
      <c r="M58">
        <v>718.24</v>
      </c>
      <c r="N58">
        <v>816.12400000000002</v>
      </c>
      <c r="O58">
        <v>712.572</v>
      </c>
      <c r="P58">
        <v>809.14300000000003</v>
      </c>
      <c r="Q58">
        <v>709.77700000000004</v>
      </c>
      <c r="R58">
        <v>840.30600000000004</v>
      </c>
      <c r="S58">
        <v>710.70399999999995</v>
      </c>
      <c r="T58">
        <v>0.222026</v>
      </c>
      <c r="U58">
        <v>0.22031000000000001</v>
      </c>
      <c r="V58">
        <v>0</v>
      </c>
      <c r="W58">
        <v>0</v>
      </c>
      <c r="X58" s="1">
        <v>3.6100000000000002E-6</v>
      </c>
      <c r="Y58" s="1">
        <v>4.5499999999999996E-6</v>
      </c>
      <c r="Z58">
        <v>0</v>
      </c>
      <c r="AA58">
        <v>0</v>
      </c>
      <c r="AB58">
        <v>0</v>
      </c>
      <c r="AC58">
        <v>0</v>
      </c>
      <c r="AD58">
        <v>1.27606</v>
      </c>
      <c r="AE58">
        <v>1.39839</v>
      </c>
      <c r="AF58">
        <v>1.45201</v>
      </c>
      <c r="AG58">
        <v>1.61093</v>
      </c>
      <c r="AH58">
        <v>1.3458000000000001</v>
      </c>
      <c r="AI58">
        <v>1.47689</v>
      </c>
      <c r="AJ58">
        <v>3380</v>
      </c>
      <c r="AK58">
        <v>5229</v>
      </c>
      <c r="AL58">
        <v>3455</v>
      </c>
      <c r="AM58">
        <v>5300</v>
      </c>
      <c r="AN58">
        <v>3531</v>
      </c>
      <c r="AO58">
        <v>5276</v>
      </c>
      <c r="AP58">
        <v>3554</v>
      </c>
      <c r="AQ58">
        <v>5286</v>
      </c>
    </row>
    <row r="59" spans="1:43" x14ac:dyDescent="0.25">
      <c r="A59" s="1">
        <v>20200000000000</v>
      </c>
      <c r="B59">
        <v>100</v>
      </c>
      <c r="C59">
        <v>10</v>
      </c>
      <c r="D59">
        <v>0</v>
      </c>
      <c r="E59">
        <v>0</v>
      </c>
      <c r="F59">
        <v>617.84500000000003</v>
      </c>
      <c r="G59">
        <v>1738.93</v>
      </c>
      <c r="H59">
        <v>37896.6</v>
      </c>
      <c r="I59">
        <v>6086.26</v>
      </c>
      <c r="J59">
        <v>9474.14</v>
      </c>
      <c r="K59">
        <v>34659</v>
      </c>
      <c r="L59">
        <v>0</v>
      </c>
      <c r="M59">
        <v>616.86699999999996</v>
      </c>
      <c r="N59">
        <v>0</v>
      </c>
      <c r="O59">
        <v>624.83500000000004</v>
      </c>
      <c r="P59">
        <v>0</v>
      </c>
      <c r="Q59">
        <v>616.59199999999998</v>
      </c>
      <c r="R59">
        <v>0</v>
      </c>
      <c r="S59">
        <v>612.99800000000005</v>
      </c>
      <c r="T59">
        <v>0</v>
      </c>
      <c r="U59">
        <v>0.20328399999999999</v>
      </c>
      <c r="V59">
        <v>0</v>
      </c>
      <c r="W59">
        <v>0</v>
      </c>
      <c r="X59" s="1">
        <v>0</v>
      </c>
      <c r="Y59" s="1">
        <v>4.4700000000000004E-6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1.3574299999999999</v>
      </c>
      <c r="AF59">
        <v>0</v>
      </c>
      <c r="AG59">
        <v>1.5618300000000001</v>
      </c>
      <c r="AH59">
        <v>0</v>
      </c>
      <c r="AI59">
        <v>1.43587</v>
      </c>
      <c r="AJ59">
        <v>0</v>
      </c>
      <c r="AK59">
        <v>8554</v>
      </c>
      <c r="AL59">
        <v>0</v>
      </c>
      <c r="AM59">
        <v>8748</v>
      </c>
      <c r="AN59">
        <v>0</v>
      </c>
      <c r="AO59">
        <v>8728</v>
      </c>
      <c r="AP59">
        <v>0</v>
      </c>
      <c r="AQ59">
        <v>8629</v>
      </c>
    </row>
    <row r="60" spans="1:43" x14ac:dyDescent="0.25">
      <c r="A60" s="1">
        <v>20200000000000</v>
      </c>
      <c r="B60">
        <v>100</v>
      </c>
      <c r="C60">
        <v>10</v>
      </c>
      <c r="D60">
        <v>10</v>
      </c>
      <c r="E60">
        <v>0</v>
      </c>
      <c r="F60">
        <v>632.94399999999996</v>
      </c>
      <c r="G60">
        <v>1741.91</v>
      </c>
      <c r="H60">
        <v>37859.800000000003</v>
      </c>
      <c r="I60">
        <v>6096.67</v>
      </c>
      <c r="J60">
        <v>9464.9599999999991</v>
      </c>
      <c r="K60">
        <v>34779</v>
      </c>
      <c r="L60">
        <v>676.34500000000003</v>
      </c>
      <c r="M60">
        <v>629.34500000000003</v>
      </c>
      <c r="N60">
        <v>662.21600000000001</v>
      </c>
      <c r="O60">
        <v>632.19899999999996</v>
      </c>
      <c r="P60">
        <v>622.80600000000004</v>
      </c>
      <c r="Q60">
        <v>635.36199999999997</v>
      </c>
      <c r="R60">
        <v>636.47699999999998</v>
      </c>
      <c r="S60">
        <v>627.50900000000001</v>
      </c>
      <c r="T60">
        <v>0.20732500000000001</v>
      </c>
      <c r="U60">
        <v>0.20516799999999999</v>
      </c>
      <c r="V60">
        <v>0</v>
      </c>
      <c r="W60">
        <v>0</v>
      </c>
      <c r="X60" s="1">
        <v>4.3499999999999999E-6</v>
      </c>
      <c r="Y60" s="1">
        <v>5.1200000000000001E-6</v>
      </c>
      <c r="Z60">
        <v>0</v>
      </c>
      <c r="AA60">
        <v>0</v>
      </c>
      <c r="AB60">
        <v>0</v>
      </c>
      <c r="AC60">
        <v>0</v>
      </c>
      <c r="AD60">
        <v>1.3063400000000001</v>
      </c>
      <c r="AE60">
        <v>1.35669</v>
      </c>
      <c r="AF60">
        <v>1.42082</v>
      </c>
      <c r="AG60">
        <v>1.5523499999999999</v>
      </c>
      <c r="AH60">
        <v>1.2940199999999999</v>
      </c>
      <c r="AI60">
        <v>1.44014</v>
      </c>
      <c r="AJ60">
        <v>847</v>
      </c>
      <c r="AK60">
        <v>7634</v>
      </c>
      <c r="AL60">
        <v>873</v>
      </c>
      <c r="AM60">
        <v>7843</v>
      </c>
      <c r="AN60">
        <v>856</v>
      </c>
      <c r="AO60">
        <v>8015</v>
      </c>
      <c r="AP60">
        <v>852</v>
      </c>
      <c r="AQ60">
        <v>7859</v>
      </c>
    </row>
    <row r="61" spans="1:43" x14ac:dyDescent="0.25">
      <c r="A61" s="1">
        <v>20200000000000</v>
      </c>
      <c r="B61">
        <v>100</v>
      </c>
      <c r="C61">
        <v>10</v>
      </c>
      <c r="D61">
        <v>20</v>
      </c>
      <c r="E61">
        <v>0</v>
      </c>
      <c r="F61">
        <v>644.822</v>
      </c>
      <c r="G61">
        <v>1757.63</v>
      </c>
      <c r="H61">
        <v>37881.599999999999</v>
      </c>
      <c r="I61">
        <v>6151.71</v>
      </c>
      <c r="J61">
        <v>9470.39</v>
      </c>
      <c r="K61">
        <v>34860</v>
      </c>
      <c r="L61">
        <v>655.548</v>
      </c>
      <c r="M61">
        <v>636.572</v>
      </c>
      <c r="N61">
        <v>686.05899999999997</v>
      </c>
      <c r="O61">
        <v>632.529</v>
      </c>
      <c r="P61">
        <v>674.34799999999996</v>
      </c>
      <c r="Q61">
        <v>642.17200000000003</v>
      </c>
      <c r="R61">
        <v>676.42399999999998</v>
      </c>
      <c r="S61">
        <v>639.23900000000003</v>
      </c>
      <c r="T61">
        <v>0.20152600000000001</v>
      </c>
      <c r="U61">
        <v>0.20582800000000001</v>
      </c>
      <c r="V61">
        <v>0</v>
      </c>
      <c r="W61">
        <v>0</v>
      </c>
      <c r="X61" s="1">
        <v>3.5899999999999999E-6</v>
      </c>
      <c r="Y61" s="1">
        <v>4.3900000000000003E-6</v>
      </c>
      <c r="Z61">
        <v>0</v>
      </c>
      <c r="AA61">
        <v>0</v>
      </c>
      <c r="AB61">
        <v>0</v>
      </c>
      <c r="AC61">
        <v>0</v>
      </c>
      <c r="AD61">
        <v>1.2898799999999999</v>
      </c>
      <c r="AE61">
        <v>1.3615699999999999</v>
      </c>
      <c r="AF61">
        <v>1.4885600000000001</v>
      </c>
      <c r="AG61">
        <v>1.5717300000000001</v>
      </c>
      <c r="AH61">
        <v>1.3009900000000001</v>
      </c>
      <c r="AI61">
        <v>1.44933</v>
      </c>
      <c r="AJ61">
        <v>1716</v>
      </c>
      <c r="AK61">
        <v>6859</v>
      </c>
      <c r="AL61">
        <v>1775</v>
      </c>
      <c r="AM61">
        <v>6910</v>
      </c>
      <c r="AN61">
        <v>1805</v>
      </c>
      <c r="AO61">
        <v>7031</v>
      </c>
      <c r="AP61">
        <v>1726</v>
      </c>
      <c r="AQ61">
        <v>7038</v>
      </c>
    </row>
    <row r="62" spans="1:43" x14ac:dyDescent="0.25">
      <c r="A62" s="1">
        <v>20200000000000</v>
      </c>
      <c r="B62">
        <v>100</v>
      </c>
      <c r="C62">
        <v>10</v>
      </c>
      <c r="D62">
        <v>30</v>
      </c>
      <c r="E62">
        <v>0</v>
      </c>
      <c r="F62">
        <v>695.1</v>
      </c>
      <c r="G62">
        <v>1817.99</v>
      </c>
      <c r="H62">
        <v>37806.300000000003</v>
      </c>
      <c r="I62">
        <v>6362.98</v>
      </c>
      <c r="J62">
        <v>9451.58</v>
      </c>
      <c r="K62">
        <v>34827</v>
      </c>
      <c r="L62">
        <v>708.22500000000002</v>
      </c>
      <c r="M62">
        <v>683.50599999999997</v>
      </c>
      <c r="N62">
        <v>720.56799999999998</v>
      </c>
      <c r="O62">
        <v>675.07600000000002</v>
      </c>
      <c r="P62">
        <v>728.51300000000003</v>
      </c>
      <c r="Q62">
        <v>677.18100000000004</v>
      </c>
      <c r="R62">
        <v>758.98099999999999</v>
      </c>
      <c r="S62">
        <v>686.77800000000002</v>
      </c>
      <c r="T62">
        <v>0.21005199999999999</v>
      </c>
      <c r="U62">
        <v>0.214281</v>
      </c>
      <c r="V62">
        <v>0</v>
      </c>
      <c r="W62">
        <v>0</v>
      </c>
      <c r="X62" s="1">
        <v>3.8399999999999997E-6</v>
      </c>
      <c r="Y62" s="1">
        <v>4.5600000000000004E-6</v>
      </c>
      <c r="Z62">
        <v>0</v>
      </c>
      <c r="AA62">
        <v>0</v>
      </c>
      <c r="AB62">
        <v>0</v>
      </c>
      <c r="AC62">
        <v>0</v>
      </c>
      <c r="AD62">
        <v>1.2869900000000001</v>
      </c>
      <c r="AE62">
        <v>1.3647499999999999</v>
      </c>
      <c r="AF62">
        <v>1.45827</v>
      </c>
      <c r="AG62">
        <v>1.5818099999999999</v>
      </c>
      <c r="AH62">
        <v>1.3102</v>
      </c>
      <c r="AI62">
        <v>1.4744299999999999</v>
      </c>
      <c r="AJ62">
        <v>2585</v>
      </c>
      <c r="AK62">
        <v>5950</v>
      </c>
      <c r="AL62">
        <v>2636</v>
      </c>
      <c r="AM62">
        <v>6089</v>
      </c>
      <c r="AN62">
        <v>2647</v>
      </c>
      <c r="AO62">
        <v>6206</v>
      </c>
      <c r="AP62">
        <v>2564</v>
      </c>
      <c r="AQ62">
        <v>6150</v>
      </c>
    </row>
    <row r="63" spans="1:43" x14ac:dyDescent="0.25">
      <c r="A63" s="1">
        <v>20200000000000</v>
      </c>
      <c r="B63">
        <v>100</v>
      </c>
      <c r="C63">
        <v>10</v>
      </c>
      <c r="D63">
        <v>40</v>
      </c>
      <c r="E63">
        <v>0</v>
      </c>
      <c r="F63">
        <v>806.096</v>
      </c>
      <c r="G63">
        <v>1960.87</v>
      </c>
      <c r="H63">
        <v>37374.699999999997</v>
      </c>
      <c r="I63">
        <v>6863.04</v>
      </c>
      <c r="J63">
        <v>9343.68</v>
      </c>
      <c r="K63">
        <v>35010</v>
      </c>
      <c r="L63">
        <v>828.15899999999999</v>
      </c>
      <c r="M63">
        <v>768.79</v>
      </c>
      <c r="N63">
        <v>872.78899999999999</v>
      </c>
      <c r="O63">
        <v>759.55700000000002</v>
      </c>
      <c r="P63">
        <v>862.01599999999996</v>
      </c>
      <c r="Q63">
        <v>773.21900000000005</v>
      </c>
      <c r="R63">
        <v>906.39400000000001</v>
      </c>
      <c r="S63">
        <v>760.01</v>
      </c>
      <c r="T63">
        <v>0.228793</v>
      </c>
      <c r="U63">
        <v>0.227102</v>
      </c>
      <c r="V63">
        <v>0</v>
      </c>
      <c r="W63">
        <v>0</v>
      </c>
      <c r="X63" s="1">
        <v>3.1700000000000001E-6</v>
      </c>
      <c r="Y63" s="1">
        <v>4.0300000000000004E-6</v>
      </c>
      <c r="Z63">
        <v>0</v>
      </c>
      <c r="AA63">
        <v>0</v>
      </c>
      <c r="AB63">
        <v>0</v>
      </c>
      <c r="AC63">
        <v>0</v>
      </c>
      <c r="AD63">
        <v>1.2628900000000001</v>
      </c>
      <c r="AE63">
        <v>1.37588</v>
      </c>
      <c r="AF63">
        <v>1.42946</v>
      </c>
      <c r="AG63">
        <v>1.5877600000000001</v>
      </c>
      <c r="AH63">
        <v>1.3076300000000001</v>
      </c>
      <c r="AI63">
        <v>1.4470000000000001</v>
      </c>
      <c r="AJ63">
        <v>3380</v>
      </c>
      <c r="AK63">
        <v>5229</v>
      </c>
      <c r="AL63">
        <v>3455</v>
      </c>
      <c r="AM63">
        <v>5300</v>
      </c>
      <c r="AN63">
        <v>3531</v>
      </c>
      <c r="AO63">
        <v>5276</v>
      </c>
      <c r="AP63">
        <v>3553</v>
      </c>
      <c r="AQ63">
        <v>5286</v>
      </c>
    </row>
    <row r="64" spans="1:43" x14ac:dyDescent="0.25">
      <c r="A64" s="1" t="s">
        <v>55</v>
      </c>
      <c r="X64" s="1"/>
      <c r="Y64" s="1"/>
    </row>
    <row r="65" spans="1:43" x14ac:dyDescent="0.25">
      <c r="A65" s="1">
        <v>20200000000000</v>
      </c>
      <c r="B65">
        <v>100</v>
      </c>
      <c r="C65">
        <v>2</v>
      </c>
      <c r="D65">
        <v>0</v>
      </c>
      <c r="E65">
        <v>0</v>
      </c>
      <c r="F65">
        <v>617.851</v>
      </c>
      <c r="G65">
        <v>7086.03</v>
      </c>
      <c r="H65">
        <v>0</v>
      </c>
      <c r="I65">
        <v>24801.1</v>
      </c>
      <c r="J65">
        <v>0</v>
      </c>
      <c r="K65">
        <v>34851</v>
      </c>
      <c r="L65">
        <v>0</v>
      </c>
      <c r="M65">
        <v>617.851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0.203324</v>
      </c>
      <c r="V65">
        <v>0</v>
      </c>
      <c r="W65">
        <v>0</v>
      </c>
      <c r="X65" s="1">
        <v>0</v>
      </c>
      <c r="Y65" s="1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34851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</row>
    <row r="66" spans="1:43" x14ac:dyDescent="0.25">
      <c r="A66" s="1">
        <v>20200000000000</v>
      </c>
      <c r="B66">
        <v>100</v>
      </c>
      <c r="C66">
        <v>2</v>
      </c>
      <c r="D66">
        <v>10</v>
      </c>
      <c r="E66">
        <v>0</v>
      </c>
      <c r="F66">
        <v>743.58100000000002</v>
      </c>
      <c r="G66">
        <v>7514.37</v>
      </c>
      <c r="H66">
        <v>0</v>
      </c>
      <c r="I66">
        <v>26300.3</v>
      </c>
      <c r="J66">
        <v>0</v>
      </c>
      <c r="K66">
        <v>34270</v>
      </c>
      <c r="L66">
        <v>761.49800000000005</v>
      </c>
      <c r="M66">
        <v>741.62199999999996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0.215444</v>
      </c>
      <c r="U66">
        <v>0.21968799999999999</v>
      </c>
      <c r="V66">
        <v>0</v>
      </c>
      <c r="W66">
        <v>0</v>
      </c>
      <c r="X66" s="1">
        <v>0</v>
      </c>
      <c r="Y66" s="1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3378</v>
      </c>
      <c r="AK66">
        <v>30892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</row>
    <row r="67" spans="1:43" x14ac:dyDescent="0.25">
      <c r="A67" s="1">
        <v>20200000000000</v>
      </c>
      <c r="B67">
        <v>100</v>
      </c>
      <c r="C67">
        <v>2</v>
      </c>
      <c r="D67">
        <v>20</v>
      </c>
      <c r="E67">
        <v>0</v>
      </c>
      <c r="F67">
        <v>718.68299999999999</v>
      </c>
      <c r="G67">
        <v>7423.07</v>
      </c>
      <c r="H67">
        <v>0</v>
      </c>
      <c r="I67">
        <v>25980.7</v>
      </c>
      <c r="J67">
        <v>0</v>
      </c>
      <c r="K67">
        <v>34586</v>
      </c>
      <c r="L67">
        <v>752.98900000000003</v>
      </c>
      <c r="M67">
        <v>710.10500000000002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0.21479799999999999</v>
      </c>
      <c r="U67">
        <v>0.214584</v>
      </c>
      <c r="V67">
        <v>0</v>
      </c>
      <c r="W67">
        <v>0</v>
      </c>
      <c r="X67" s="1">
        <v>0</v>
      </c>
      <c r="Y67" s="1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6918</v>
      </c>
      <c r="AK67">
        <v>27668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</row>
    <row r="68" spans="1:43" x14ac:dyDescent="0.25">
      <c r="A68" s="1">
        <v>20200000000000</v>
      </c>
      <c r="B68">
        <v>100</v>
      </c>
      <c r="C68">
        <v>2</v>
      </c>
      <c r="D68">
        <v>30</v>
      </c>
      <c r="E68">
        <v>0</v>
      </c>
      <c r="F68">
        <v>880.87300000000005</v>
      </c>
      <c r="G68">
        <v>8284.4</v>
      </c>
      <c r="H68">
        <v>0</v>
      </c>
      <c r="I68">
        <v>28995.4</v>
      </c>
      <c r="J68">
        <v>0</v>
      </c>
      <c r="K68">
        <v>34609</v>
      </c>
      <c r="L68">
        <v>938.04399999999998</v>
      </c>
      <c r="M68">
        <v>856.77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0.24212</v>
      </c>
      <c r="U68">
        <v>0.23821200000000001</v>
      </c>
      <c r="V68">
        <v>0</v>
      </c>
      <c r="W68">
        <v>0</v>
      </c>
      <c r="X68">
        <v>0</v>
      </c>
      <c r="Y68" s="1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10264</v>
      </c>
      <c r="AK68">
        <v>24345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</row>
    <row r="69" spans="1:43" x14ac:dyDescent="0.25">
      <c r="A69" s="1">
        <v>20200000000000</v>
      </c>
      <c r="B69">
        <v>100</v>
      </c>
      <c r="C69">
        <v>2</v>
      </c>
      <c r="D69">
        <v>40</v>
      </c>
      <c r="E69">
        <v>0</v>
      </c>
      <c r="F69">
        <v>720.60599999999999</v>
      </c>
      <c r="G69">
        <v>7489.71</v>
      </c>
      <c r="H69">
        <v>0</v>
      </c>
      <c r="I69">
        <v>26214</v>
      </c>
      <c r="J69">
        <v>0</v>
      </c>
      <c r="K69">
        <v>34745</v>
      </c>
      <c r="L69">
        <v>776.82600000000002</v>
      </c>
      <c r="M69">
        <v>682.78300000000002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0.21962400000000001</v>
      </c>
      <c r="U69">
        <v>0.21282999999999999</v>
      </c>
      <c r="V69">
        <v>0</v>
      </c>
      <c r="W69">
        <v>0</v>
      </c>
      <c r="X69" s="1">
        <v>0</v>
      </c>
      <c r="Y69" s="1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13974</v>
      </c>
      <c r="AK69">
        <v>20771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</row>
    <row r="70" spans="1:43" x14ac:dyDescent="0.25">
      <c r="A70" s="1">
        <v>20200000000000</v>
      </c>
      <c r="B70">
        <v>100</v>
      </c>
      <c r="C70">
        <v>5</v>
      </c>
      <c r="D70">
        <v>0</v>
      </c>
      <c r="E70">
        <v>0</v>
      </c>
      <c r="F70">
        <v>617.851</v>
      </c>
      <c r="G70">
        <v>7086.03</v>
      </c>
      <c r="H70">
        <v>0</v>
      </c>
      <c r="I70">
        <v>24801.1</v>
      </c>
      <c r="J70">
        <v>0</v>
      </c>
      <c r="K70">
        <v>34851</v>
      </c>
      <c r="L70">
        <v>0</v>
      </c>
      <c r="M70">
        <v>617.851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0.203324</v>
      </c>
      <c r="V70">
        <v>0</v>
      </c>
      <c r="W70">
        <v>0</v>
      </c>
      <c r="X70" s="1">
        <v>0</v>
      </c>
      <c r="Y70" s="1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34851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</row>
    <row r="71" spans="1:43" x14ac:dyDescent="0.25">
      <c r="A71" s="1">
        <v>20200000000000</v>
      </c>
      <c r="B71">
        <v>100</v>
      </c>
      <c r="C71">
        <v>5</v>
      </c>
      <c r="D71">
        <v>10</v>
      </c>
      <c r="E71">
        <v>0</v>
      </c>
      <c r="F71">
        <v>708.76300000000003</v>
      </c>
      <c r="G71">
        <v>7322.9</v>
      </c>
      <c r="H71">
        <v>0</v>
      </c>
      <c r="I71">
        <v>25630.1</v>
      </c>
      <c r="J71">
        <v>0</v>
      </c>
      <c r="K71">
        <v>34202</v>
      </c>
      <c r="L71">
        <v>779.03599999999994</v>
      </c>
      <c r="M71">
        <v>701.06100000000004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0.21709600000000001</v>
      </c>
      <c r="U71">
        <v>0.21378</v>
      </c>
      <c r="V71">
        <v>0</v>
      </c>
      <c r="W71">
        <v>0</v>
      </c>
      <c r="X71" s="1">
        <v>0</v>
      </c>
      <c r="Y71" s="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3378</v>
      </c>
      <c r="AK71">
        <v>30824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</row>
    <row r="72" spans="1:43" x14ac:dyDescent="0.25">
      <c r="A72" s="1">
        <v>20200000000000</v>
      </c>
      <c r="B72">
        <v>100</v>
      </c>
      <c r="C72">
        <v>5</v>
      </c>
      <c r="D72">
        <v>20</v>
      </c>
      <c r="E72">
        <v>0</v>
      </c>
      <c r="F72">
        <v>640.02599999999995</v>
      </c>
      <c r="G72">
        <v>7049.41</v>
      </c>
      <c r="H72">
        <v>0</v>
      </c>
      <c r="I72">
        <v>24672.9</v>
      </c>
      <c r="J72">
        <v>0</v>
      </c>
      <c r="K72">
        <v>34593</v>
      </c>
      <c r="L72">
        <v>656.71299999999997</v>
      </c>
      <c r="M72">
        <v>635.85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0.20051099999999999</v>
      </c>
      <c r="U72">
        <v>0.2046</v>
      </c>
      <c r="V72">
        <v>0</v>
      </c>
      <c r="W72">
        <v>0</v>
      </c>
      <c r="X72" s="1">
        <v>0</v>
      </c>
      <c r="Y72" s="1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6925</v>
      </c>
      <c r="AK72">
        <v>27668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</row>
    <row r="73" spans="1:43" x14ac:dyDescent="0.25">
      <c r="A73" s="1">
        <v>20200000000000</v>
      </c>
      <c r="B73">
        <v>100</v>
      </c>
      <c r="C73">
        <v>5</v>
      </c>
      <c r="D73">
        <v>30</v>
      </c>
      <c r="E73">
        <v>0</v>
      </c>
      <c r="F73">
        <v>689.44799999999998</v>
      </c>
      <c r="G73">
        <v>7400.78</v>
      </c>
      <c r="H73">
        <v>0</v>
      </c>
      <c r="I73">
        <v>25902.7</v>
      </c>
      <c r="J73">
        <v>0</v>
      </c>
      <c r="K73">
        <v>34677</v>
      </c>
      <c r="L73">
        <v>712.37900000000002</v>
      </c>
      <c r="M73">
        <v>679.78399999999999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0.21096300000000001</v>
      </c>
      <c r="U73">
        <v>0.21445600000000001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10281</v>
      </c>
      <c r="AK73">
        <v>24396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</row>
    <row r="74" spans="1:43" x14ac:dyDescent="0.25">
      <c r="A74" s="1">
        <v>20200000000000</v>
      </c>
      <c r="B74">
        <v>100</v>
      </c>
      <c r="C74">
        <v>5</v>
      </c>
      <c r="D74">
        <v>40</v>
      </c>
      <c r="E74">
        <v>0</v>
      </c>
      <c r="F74">
        <v>728.11699999999996</v>
      </c>
      <c r="G74">
        <v>7558.89</v>
      </c>
      <c r="H74">
        <v>0</v>
      </c>
      <c r="I74">
        <v>26456.1</v>
      </c>
      <c r="J74">
        <v>0</v>
      </c>
      <c r="K74">
        <v>34748</v>
      </c>
      <c r="L74">
        <v>783.17899999999997</v>
      </c>
      <c r="M74">
        <v>691.06500000000005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0.22138099999999999</v>
      </c>
      <c r="U74">
        <v>0.214946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13977</v>
      </c>
      <c r="AK74">
        <v>20771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</row>
    <row r="75" spans="1:43" x14ac:dyDescent="0.25">
      <c r="A75" s="1">
        <v>20200000000000</v>
      </c>
      <c r="B75">
        <v>100</v>
      </c>
      <c r="C75">
        <v>10</v>
      </c>
      <c r="D75">
        <v>0</v>
      </c>
      <c r="E75">
        <v>0</v>
      </c>
      <c r="F75">
        <v>617.851</v>
      </c>
      <c r="G75">
        <v>7086.03</v>
      </c>
      <c r="H75">
        <v>0</v>
      </c>
      <c r="I75">
        <v>24801.1</v>
      </c>
      <c r="J75">
        <v>0</v>
      </c>
      <c r="K75">
        <v>34851</v>
      </c>
      <c r="L75">
        <v>0</v>
      </c>
      <c r="M75">
        <v>617.851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0.203324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34851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</row>
    <row r="76" spans="1:43" x14ac:dyDescent="0.25">
      <c r="A76" s="1">
        <v>20200000000000</v>
      </c>
      <c r="B76">
        <v>100</v>
      </c>
      <c r="C76">
        <v>10</v>
      </c>
      <c r="D76">
        <v>10</v>
      </c>
      <c r="E76">
        <v>0</v>
      </c>
      <c r="F76">
        <v>622.9</v>
      </c>
      <c r="G76">
        <v>6948.19</v>
      </c>
      <c r="H76">
        <v>0</v>
      </c>
      <c r="I76">
        <v>24318.7</v>
      </c>
      <c r="J76">
        <v>0</v>
      </c>
      <c r="K76">
        <v>34278</v>
      </c>
      <c r="L76">
        <v>646.27800000000002</v>
      </c>
      <c r="M76">
        <v>620.33799999999997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0.199986</v>
      </c>
      <c r="U76">
        <v>0.20299900000000001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3386</v>
      </c>
      <c r="AK76">
        <v>30892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</row>
    <row r="77" spans="1:43" x14ac:dyDescent="0.25">
      <c r="A77" s="1">
        <v>20200000000000</v>
      </c>
      <c r="B77">
        <v>100</v>
      </c>
      <c r="C77">
        <v>10</v>
      </c>
      <c r="D77">
        <v>20</v>
      </c>
      <c r="E77">
        <v>0</v>
      </c>
      <c r="F77">
        <v>644.30700000000002</v>
      </c>
      <c r="G77">
        <v>7075.43</v>
      </c>
      <c r="H77">
        <v>0</v>
      </c>
      <c r="I77">
        <v>24764</v>
      </c>
      <c r="J77">
        <v>0</v>
      </c>
      <c r="K77">
        <v>34590</v>
      </c>
      <c r="L77">
        <v>669.48599999999999</v>
      </c>
      <c r="M77">
        <v>638.00800000000004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0.20288200000000001</v>
      </c>
      <c r="U77">
        <v>0.20496900000000001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6922</v>
      </c>
      <c r="AK77">
        <v>27668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</row>
    <row r="78" spans="1:43" x14ac:dyDescent="0.25">
      <c r="A78" s="1">
        <v>20200000000000</v>
      </c>
      <c r="B78">
        <v>100</v>
      </c>
      <c r="C78">
        <v>10</v>
      </c>
      <c r="D78">
        <v>30</v>
      </c>
      <c r="E78">
        <v>0</v>
      </c>
      <c r="F78">
        <v>905.64</v>
      </c>
      <c r="G78">
        <v>8359.36</v>
      </c>
      <c r="H78">
        <v>0</v>
      </c>
      <c r="I78">
        <v>29257.8</v>
      </c>
      <c r="J78">
        <v>0</v>
      </c>
      <c r="K78">
        <v>34386</v>
      </c>
      <c r="L78">
        <v>1000.86</v>
      </c>
      <c r="M78">
        <v>865.50599999999997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0.250861</v>
      </c>
      <c r="U78">
        <v>0.23983399999999999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10196</v>
      </c>
      <c r="AK78">
        <v>24190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</row>
    <row r="79" spans="1:43" x14ac:dyDescent="0.25">
      <c r="A79" s="1">
        <v>20200000000000</v>
      </c>
      <c r="B79">
        <v>100</v>
      </c>
      <c r="C79">
        <v>10</v>
      </c>
      <c r="D79">
        <v>40</v>
      </c>
      <c r="E79">
        <v>0</v>
      </c>
      <c r="F79">
        <v>714.58799999999997</v>
      </c>
      <c r="G79">
        <v>7472.58</v>
      </c>
      <c r="H79">
        <v>0</v>
      </c>
      <c r="I79">
        <v>26154</v>
      </c>
      <c r="J79">
        <v>0</v>
      </c>
      <c r="K79">
        <v>34745</v>
      </c>
      <c r="L79">
        <v>763.26599999999996</v>
      </c>
      <c r="M79">
        <v>681.83900000000006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0.21843899999999999</v>
      </c>
      <c r="U79">
        <v>0.21280199999999999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13974</v>
      </c>
      <c r="AK79">
        <v>20771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</row>
    <row r="80" spans="1:43" x14ac:dyDescent="0.25">
      <c r="A80" s="1">
        <v>20200000000000</v>
      </c>
      <c r="B80">
        <v>100</v>
      </c>
      <c r="C80">
        <v>5</v>
      </c>
      <c r="D80">
        <v>0</v>
      </c>
      <c r="E80">
        <v>0</v>
      </c>
      <c r="F80">
        <v>617.851</v>
      </c>
      <c r="G80">
        <v>7086.03</v>
      </c>
      <c r="H80">
        <v>0</v>
      </c>
      <c r="I80">
        <v>24801.1</v>
      </c>
      <c r="J80">
        <v>0</v>
      </c>
      <c r="K80">
        <v>34851</v>
      </c>
      <c r="L80">
        <v>0</v>
      </c>
      <c r="M80">
        <v>617.851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0.203324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34851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</row>
    <row r="81" spans="1:43" x14ac:dyDescent="0.25">
      <c r="A81" s="1">
        <v>20200000000000</v>
      </c>
      <c r="B81">
        <v>100</v>
      </c>
      <c r="C81">
        <v>5</v>
      </c>
      <c r="D81">
        <v>2</v>
      </c>
      <c r="E81">
        <v>0</v>
      </c>
      <c r="F81">
        <v>651.14200000000005</v>
      </c>
      <c r="G81">
        <v>7238.94</v>
      </c>
      <c r="H81">
        <v>0</v>
      </c>
      <c r="I81">
        <v>25336.3</v>
      </c>
      <c r="J81">
        <v>0</v>
      </c>
      <c r="K81">
        <v>34591</v>
      </c>
      <c r="L81">
        <v>656.09199999999998</v>
      </c>
      <c r="M81">
        <v>651.03800000000001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0.20079900000000001</v>
      </c>
      <c r="U81">
        <v>0.20945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709</v>
      </c>
      <c r="AK81">
        <v>33882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</row>
    <row r="82" spans="1:43" x14ac:dyDescent="0.25">
      <c r="A82" s="1">
        <v>20200000000000</v>
      </c>
      <c r="B82">
        <v>100</v>
      </c>
      <c r="C82">
        <v>5</v>
      </c>
      <c r="D82">
        <v>4</v>
      </c>
      <c r="E82">
        <v>0</v>
      </c>
      <c r="F82">
        <v>635.13199999999995</v>
      </c>
      <c r="G82">
        <v>7119.34</v>
      </c>
      <c r="H82">
        <v>0</v>
      </c>
      <c r="I82">
        <v>24917.7</v>
      </c>
      <c r="J82">
        <v>0</v>
      </c>
      <c r="K82">
        <v>34377</v>
      </c>
      <c r="L82">
        <v>655.67</v>
      </c>
      <c r="M82">
        <v>634.23199999999997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0.202346</v>
      </c>
      <c r="U82">
        <v>0.20730399999999999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1442</v>
      </c>
      <c r="AK82">
        <v>32935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</row>
    <row r="83" spans="1:43" x14ac:dyDescent="0.25">
      <c r="A83" s="1">
        <v>20200000000000</v>
      </c>
      <c r="B83">
        <v>100</v>
      </c>
      <c r="C83">
        <v>5</v>
      </c>
      <c r="D83">
        <v>6</v>
      </c>
      <c r="E83">
        <v>0</v>
      </c>
      <c r="F83">
        <v>867.95100000000002</v>
      </c>
      <c r="G83">
        <v>8109.37</v>
      </c>
      <c r="H83">
        <v>0</v>
      </c>
      <c r="I83">
        <v>28382.799999999999</v>
      </c>
      <c r="J83">
        <v>0</v>
      </c>
      <c r="K83">
        <v>34221</v>
      </c>
      <c r="L83">
        <v>989.21799999999996</v>
      </c>
      <c r="M83">
        <v>860.02700000000004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0.246728</v>
      </c>
      <c r="U83">
        <v>0.23633299999999999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2099</v>
      </c>
      <c r="AK83">
        <v>32122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</row>
    <row r="84" spans="1:43" x14ac:dyDescent="0.25">
      <c r="A84" s="1">
        <v>20200000000000</v>
      </c>
      <c r="B84">
        <v>100</v>
      </c>
      <c r="C84">
        <v>5</v>
      </c>
      <c r="D84">
        <v>8</v>
      </c>
      <c r="E84">
        <v>0</v>
      </c>
      <c r="F84">
        <v>771.91899999999998</v>
      </c>
      <c r="G84">
        <v>7698.02</v>
      </c>
      <c r="H84">
        <v>0</v>
      </c>
      <c r="I84">
        <v>26943.1</v>
      </c>
      <c r="J84">
        <v>0</v>
      </c>
      <c r="K84">
        <v>34343</v>
      </c>
      <c r="L84">
        <v>832.423</v>
      </c>
      <c r="M84">
        <v>766.75800000000004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0.22619800000000001</v>
      </c>
      <c r="U84">
        <v>0.22397600000000001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2699</v>
      </c>
      <c r="AK84">
        <v>31644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</row>
    <row r="85" spans="1:43" x14ac:dyDescent="0.25">
      <c r="A85" s="1">
        <v>20200000000000</v>
      </c>
      <c r="B85">
        <v>100</v>
      </c>
      <c r="C85">
        <v>5</v>
      </c>
      <c r="D85">
        <v>10</v>
      </c>
      <c r="E85">
        <v>0</v>
      </c>
      <c r="F85">
        <v>708.76300000000003</v>
      </c>
      <c r="G85">
        <v>7322.9</v>
      </c>
      <c r="H85">
        <v>0</v>
      </c>
      <c r="I85">
        <v>25630.1</v>
      </c>
      <c r="J85">
        <v>0</v>
      </c>
      <c r="K85">
        <v>34202</v>
      </c>
      <c r="L85">
        <v>779.03599999999994</v>
      </c>
      <c r="M85">
        <v>701.06100000000004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0.21709600000000001</v>
      </c>
      <c r="U85">
        <v>0.21378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3378</v>
      </c>
      <c r="AK85">
        <v>30824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</row>
    <row r="86" spans="1:43" x14ac:dyDescent="0.25">
      <c r="A86" s="1">
        <v>20200000000000</v>
      </c>
      <c r="B86">
        <v>100</v>
      </c>
      <c r="C86">
        <v>5</v>
      </c>
      <c r="D86">
        <v>15</v>
      </c>
      <c r="E86">
        <v>0</v>
      </c>
      <c r="F86">
        <v>788.46400000000006</v>
      </c>
      <c r="G86">
        <v>7840.03</v>
      </c>
      <c r="H86">
        <v>0</v>
      </c>
      <c r="I86">
        <v>27440.1</v>
      </c>
      <c r="J86">
        <v>0</v>
      </c>
      <c r="K86">
        <v>34351</v>
      </c>
      <c r="L86">
        <v>894.01400000000001</v>
      </c>
      <c r="M86">
        <v>769.55499999999995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0.23638100000000001</v>
      </c>
      <c r="U86">
        <v>0.226773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5219</v>
      </c>
      <c r="AK86">
        <v>29132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</row>
    <row r="87" spans="1:43" x14ac:dyDescent="0.25">
      <c r="A87" s="1">
        <v>20200000000000</v>
      </c>
      <c r="B87">
        <v>100</v>
      </c>
      <c r="C87">
        <v>10</v>
      </c>
      <c r="D87">
        <v>0</v>
      </c>
      <c r="E87">
        <v>0</v>
      </c>
      <c r="F87">
        <v>617.851</v>
      </c>
      <c r="G87">
        <v>7086.03</v>
      </c>
      <c r="H87">
        <v>0</v>
      </c>
      <c r="I87">
        <v>24801.1</v>
      </c>
      <c r="J87">
        <v>0</v>
      </c>
      <c r="K87">
        <v>34851</v>
      </c>
      <c r="L87">
        <v>0</v>
      </c>
      <c r="M87">
        <v>617.851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0.203324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34851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</row>
    <row r="88" spans="1:43" x14ac:dyDescent="0.25">
      <c r="A88" s="1">
        <v>20200000000000</v>
      </c>
      <c r="B88">
        <v>100</v>
      </c>
      <c r="C88">
        <v>10</v>
      </c>
      <c r="D88">
        <v>2</v>
      </c>
      <c r="E88">
        <v>0</v>
      </c>
      <c r="F88">
        <v>722.37300000000005</v>
      </c>
      <c r="G88">
        <v>7557.32</v>
      </c>
      <c r="H88">
        <v>0</v>
      </c>
      <c r="I88">
        <v>26450.6</v>
      </c>
      <c r="J88">
        <v>0</v>
      </c>
      <c r="K88">
        <v>34547</v>
      </c>
      <c r="L88">
        <v>786.61699999999996</v>
      </c>
      <c r="M88">
        <v>721.03099999999995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0.21864600000000001</v>
      </c>
      <c r="U88">
        <v>0.21875700000000001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707</v>
      </c>
      <c r="AK88">
        <v>33840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</row>
    <row r="89" spans="1:43" x14ac:dyDescent="0.25">
      <c r="A89" s="1">
        <v>20200000000000</v>
      </c>
      <c r="B89">
        <v>100</v>
      </c>
      <c r="C89">
        <v>10</v>
      </c>
      <c r="D89">
        <v>4</v>
      </c>
      <c r="E89">
        <v>0</v>
      </c>
      <c r="F89">
        <v>801.34699999999998</v>
      </c>
      <c r="G89">
        <v>7881.94</v>
      </c>
      <c r="H89">
        <v>0</v>
      </c>
      <c r="I89">
        <v>27586.799999999999</v>
      </c>
      <c r="J89">
        <v>0</v>
      </c>
      <c r="K89">
        <v>34377</v>
      </c>
      <c r="L89">
        <v>779.87599999999998</v>
      </c>
      <c r="M89">
        <v>802.28700000000003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0.21745600000000001</v>
      </c>
      <c r="U89">
        <v>0.229797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1442</v>
      </c>
      <c r="AK89">
        <v>32935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</row>
    <row r="90" spans="1:43" x14ac:dyDescent="0.25">
      <c r="A90" s="1">
        <v>20200000000000</v>
      </c>
      <c r="B90">
        <v>100</v>
      </c>
      <c r="C90">
        <v>10</v>
      </c>
      <c r="D90">
        <v>6</v>
      </c>
      <c r="E90">
        <v>0</v>
      </c>
      <c r="F90">
        <v>836.33699999999999</v>
      </c>
      <c r="G90">
        <v>8005.8</v>
      </c>
      <c r="H90">
        <v>0</v>
      </c>
      <c r="I90">
        <v>28020.3</v>
      </c>
      <c r="J90">
        <v>0</v>
      </c>
      <c r="K90">
        <v>34231</v>
      </c>
      <c r="L90">
        <v>953.28800000000001</v>
      </c>
      <c r="M90">
        <v>828.70100000000002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0.24195900000000001</v>
      </c>
      <c r="U90">
        <v>0.233348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2098</v>
      </c>
      <c r="AK90">
        <v>32133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</row>
    <row r="91" spans="1:43" x14ac:dyDescent="0.25">
      <c r="A91" s="1">
        <v>20200000000000</v>
      </c>
      <c r="B91">
        <v>100</v>
      </c>
      <c r="C91">
        <v>10</v>
      </c>
      <c r="D91">
        <v>8</v>
      </c>
      <c r="E91">
        <v>0</v>
      </c>
      <c r="F91">
        <v>1110.5</v>
      </c>
      <c r="G91">
        <v>9320.76</v>
      </c>
      <c r="H91">
        <v>0</v>
      </c>
      <c r="I91">
        <v>32622.7</v>
      </c>
      <c r="J91">
        <v>0</v>
      </c>
      <c r="K91">
        <v>33872</v>
      </c>
      <c r="L91">
        <v>1311.73</v>
      </c>
      <c r="M91">
        <v>1093.33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0.29603400000000002</v>
      </c>
      <c r="U91">
        <v>0.27339599999999997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2664</v>
      </c>
      <c r="AK91">
        <v>31208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</row>
    <row r="92" spans="1:43" x14ac:dyDescent="0.25">
      <c r="A92" s="1">
        <v>20200000000000</v>
      </c>
      <c r="B92">
        <v>100</v>
      </c>
      <c r="C92">
        <v>10</v>
      </c>
      <c r="D92">
        <v>10</v>
      </c>
      <c r="E92">
        <v>0</v>
      </c>
      <c r="F92">
        <v>627.16200000000003</v>
      </c>
      <c r="G92">
        <v>6968.19</v>
      </c>
      <c r="H92">
        <v>0</v>
      </c>
      <c r="I92">
        <v>24388.7</v>
      </c>
      <c r="J92">
        <v>0</v>
      </c>
      <c r="K92">
        <v>34280</v>
      </c>
      <c r="L92">
        <v>654.27</v>
      </c>
      <c r="M92">
        <v>624.18899999999996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0.200571</v>
      </c>
      <c r="U92">
        <v>0.203569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3388</v>
      </c>
      <c r="AK92">
        <v>30892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</row>
    <row r="93" spans="1:43" x14ac:dyDescent="0.25">
      <c r="A93" s="1">
        <v>20200000000000</v>
      </c>
      <c r="B93">
        <v>100</v>
      </c>
      <c r="C93">
        <v>10</v>
      </c>
      <c r="D93">
        <v>15</v>
      </c>
      <c r="E93">
        <v>0</v>
      </c>
      <c r="F93">
        <v>667.12599999999998</v>
      </c>
      <c r="G93">
        <v>7271.8</v>
      </c>
      <c r="H93">
        <v>0</v>
      </c>
      <c r="I93">
        <v>25451.3</v>
      </c>
      <c r="J93">
        <v>0</v>
      </c>
      <c r="K93">
        <v>34520</v>
      </c>
      <c r="L93">
        <v>692.96299999999997</v>
      </c>
      <c r="M93">
        <v>662.49800000000005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0.20852000000000001</v>
      </c>
      <c r="U93">
        <v>0.211037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5244</v>
      </c>
      <c r="AK93">
        <v>29276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</row>
    <row r="94" spans="1:43" x14ac:dyDescent="0.25">
      <c r="A94" t="s">
        <v>54</v>
      </c>
    </row>
    <row r="95" spans="1:43" x14ac:dyDescent="0.25">
      <c r="A95" s="1">
        <v>20200000000000</v>
      </c>
      <c r="B95">
        <v>100</v>
      </c>
      <c r="C95">
        <v>2</v>
      </c>
      <c r="D95">
        <v>0</v>
      </c>
      <c r="E95">
        <v>0</v>
      </c>
      <c r="F95">
        <v>626.93299999999999</v>
      </c>
      <c r="G95">
        <v>0</v>
      </c>
      <c r="H95">
        <v>46825.3</v>
      </c>
      <c r="I95">
        <v>0</v>
      </c>
      <c r="J95">
        <v>11706.3</v>
      </c>
      <c r="K95">
        <v>34554</v>
      </c>
      <c r="L95">
        <v>0</v>
      </c>
      <c r="M95">
        <v>0</v>
      </c>
      <c r="N95">
        <v>0</v>
      </c>
      <c r="O95">
        <v>626.93299999999999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1.35514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34554</v>
      </c>
      <c r="AN95">
        <v>0</v>
      </c>
      <c r="AO95">
        <v>0</v>
      </c>
      <c r="AP95">
        <v>0</v>
      </c>
      <c r="AQ95">
        <v>0</v>
      </c>
    </row>
    <row r="96" spans="1:43" x14ac:dyDescent="0.25">
      <c r="A96" s="1">
        <v>20200000000000</v>
      </c>
      <c r="B96">
        <v>100</v>
      </c>
      <c r="C96">
        <v>2</v>
      </c>
      <c r="D96">
        <v>10</v>
      </c>
      <c r="E96">
        <v>0</v>
      </c>
      <c r="F96">
        <v>655.58600000000001</v>
      </c>
      <c r="G96">
        <v>0</v>
      </c>
      <c r="H96">
        <v>47028</v>
      </c>
      <c r="I96">
        <v>0</v>
      </c>
      <c r="J96">
        <v>11757</v>
      </c>
      <c r="K96">
        <v>34665</v>
      </c>
      <c r="L96">
        <v>0</v>
      </c>
      <c r="M96">
        <v>0</v>
      </c>
      <c r="N96">
        <v>684.05399999999997</v>
      </c>
      <c r="O96">
        <v>652.41899999999998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1.2603200000000001</v>
      </c>
      <c r="AE96">
        <v>1.3673599999999999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3470</v>
      </c>
      <c r="AM96">
        <v>31195</v>
      </c>
      <c r="AN96">
        <v>0</v>
      </c>
      <c r="AO96">
        <v>0</v>
      </c>
      <c r="AP96">
        <v>0</v>
      </c>
      <c r="AQ96">
        <v>0</v>
      </c>
    </row>
    <row r="97" spans="1:43" x14ac:dyDescent="0.25">
      <c r="A97" s="1">
        <v>20200000000000</v>
      </c>
      <c r="B97">
        <v>100</v>
      </c>
      <c r="C97">
        <v>2</v>
      </c>
      <c r="D97">
        <v>20</v>
      </c>
      <c r="E97">
        <v>0</v>
      </c>
      <c r="F97">
        <v>761.572</v>
      </c>
      <c r="G97">
        <v>0</v>
      </c>
      <c r="H97">
        <v>45765.5</v>
      </c>
      <c r="I97">
        <v>0</v>
      </c>
      <c r="J97">
        <v>11441.4</v>
      </c>
      <c r="K97">
        <v>34634</v>
      </c>
      <c r="L97">
        <v>0</v>
      </c>
      <c r="M97">
        <v>0</v>
      </c>
      <c r="N97">
        <v>841.20799999999997</v>
      </c>
      <c r="O97">
        <v>741.447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1.21702</v>
      </c>
      <c r="AE97">
        <v>1.34778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6987</v>
      </c>
      <c r="AM97">
        <v>27647</v>
      </c>
      <c r="AN97">
        <v>0</v>
      </c>
      <c r="AO97">
        <v>0</v>
      </c>
      <c r="AP97">
        <v>0</v>
      </c>
      <c r="AQ97">
        <v>0</v>
      </c>
    </row>
    <row r="98" spans="1:43" x14ac:dyDescent="0.25">
      <c r="A98" s="1">
        <v>20200000000000</v>
      </c>
      <c r="B98">
        <v>100</v>
      </c>
      <c r="C98">
        <v>2</v>
      </c>
      <c r="D98">
        <v>30</v>
      </c>
      <c r="E98">
        <v>0</v>
      </c>
      <c r="F98">
        <v>875.01700000000005</v>
      </c>
      <c r="G98">
        <v>0</v>
      </c>
      <c r="H98">
        <v>45644.5</v>
      </c>
      <c r="I98">
        <v>0</v>
      </c>
      <c r="J98">
        <v>11411.1</v>
      </c>
      <c r="K98">
        <v>34566</v>
      </c>
      <c r="L98">
        <v>0</v>
      </c>
      <c r="M98">
        <v>0</v>
      </c>
      <c r="N98">
        <v>932.15200000000004</v>
      </c>
      <c r="O98">
        <v>850.67200000000003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1.2336</v>
      </c>
      <c r="AE98">
        <v>1.3575299999999999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10328</v>
      </c>
      <c r="AM98">
        <v>24238</v>
      </c>
      <c r="AN98">
        <v>0</v>
      </c>
      <c r="AO98">
        <v>0</v>
      </c>
      <c r="AP98">
        <v>0</v>
      </c>
      <c r="AQ98">
        <v>0</v>
      </c>
    </row>
    <row r="99" spans="1:43" x14ac:dyDescent="0.25">
      <c r="A99" s="1">
        <v>20200000000000</v>
      </c>
      <c r="B99">
        <v>100</v>
      </c>
      <c r="C99">
        <v>2</v>
      </c>
      <c r="D99">
        <v>40</v>
      </c>
      <c r="E99">
        <v>0</v>
      </c>
      <c r="F99">
        <v>905.28200000000004</v>
      </c>
      <c r="G99">
        <v>0</v>
      </c>
      <c r="H99">
        <v>45905.3</v>
      </c>
      <c r="I99">
        <v>0</v>
      </c>
      <c r="J99">
        <v>11476.3</v>
      </c>
      <c r="K99">
        <v>34871</v>
      </c>
      <c r="L99">
        <v>0</v>
      </c>
      <c r="M99">
        <v>0</v>
      </c>
      <c r="N99">
        <v>995.18799999999999</v>
      </c>
      <c r="O99">
        <v>845.34799999999996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1.2457400000000001</v>
      </c>
      <c r="AE99">
        <v>1.36355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13948</v>
      </c>
      <c r="AM99">
        <v>20923</v>
      </c>
      <c r="AN99">
        <v>0</v>
      </c>
      <c r="AO99">
        <v>0</v>
      </c>
      <c r="AP99">
        <v>0</v>
      </c>
      <c r="AQ99">
        <v>0</v>
      </c>
    </row>
    <row r="100" spans="1:43" x14ac:dyDescent="0.25">
      <c r="A100" s="1">
        <v>20200000000000</v>
      </c>
      <c r="B100">
        <v>100</v>
      </c>
      <c r="C100">
        <v>2</v>
      </c>
      <c r="D100">
        <v>50</v>
      </c>
      <c r="E100">
        <v>0</v>
      </c>
      <c r="F100">
        <v>788.86099999999999</v>
      </c>
      <c r="G100">
        <v>0</v>
      </c>
      <c r="H100">
        <v>46260.2</v>
      </c>
      <c r="I100">
        <v>0</v>
      </c>
      <c r="J100">
        <v>11565</v>
      </c>
      <c r="K100">
        <v>34621</v>
      </c>
      <c r="L100">
        <v>0</v>
      </c>
      <c r="M100">
        <v>0</v>
      </c>
      <c r="N100">
        <v>865.75199999999995</v>
      </c>
      <c r="O100">
        <v>712.125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1.2579199999999999</v>
      </c>
      <c r="AE100">
        <v>1.4142999999999999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17293</v>
      </c>
      <c r="AM100">
        <v>17328</v>
      </c>
      <c r="AN100">
        <v>0</v>
      </c>
      <c r="AO100">
        <v>0</v>
      </c>
      <c r="AP100">
        <v>0</v>
      </c>
      <c r="AQ100">
        <v>0</v>
      </c>
    </row>
    <row r="101" spans="1:43" x14ac:dyDescent="0.25">
      <c r="A101" s="1">
        <v>20200000000000</v>
      </c>
      <c r="B101">
        <v>100</v>
      </c>
      <c r="C101">
        <v>5</v>
      </c>
      <c r="D101">
        <v>0</v>
      </c>
      <c r="E101">
        <v>0</v>
      </c>
      <c r="F101">
        <v>626.93299999999999</v>
      </c>
      <c r="G101">
        <v>0</v>
      </c>
      <c r="H101">
        <v>46825.3</v>
      </c>
      <c r="I101">
        <v>0</v>
      </c>
      <c r="J101">
        <v>11706.3</v>
      </c>
      <c r="K101">
        <v>34554</v>
      </c>
      <c r="L101">
        <v>0</v>
      </c>
      <c r="M101">
        <v>0</v>
      </c>
      <c r="N101">
        <v>0</v>
      </c>
      <c r="O101">
        <v>626.93299999999999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1.35514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34554</v>
      </c>
      <c r="AN101">
        <v>0</v>
      </c>
      <c r="AO101">
        <v>0</v>
      </c>
      <c r="AP101">
        <v>0</v>
      </c>
      <c r="AQ101">
        <v>0</v>
      </c>
    </row>
    <row r="102" spans="1:43" x14ac:dyDescent="0.25">
      <c r="A102" s="1">
        <v>20200000000000</v>
      </c>
      <c r="B102">
        <v>100</v>
      </c>
      <c r="C102">
        <v>5</v>
      </c>
      <c r="D102">
        <v>10</v>
      </c>
      <c r="E102">
        <v>0</v>
      </c>
      <c r="F102">
        <v>652.024</v>
      </c>
      <c r="G102">
        <v>0</v>
      </c>
      <c r="H102">
        <v>46883.199999999997</v>
      </c>
      <c r="I102">
        <v>0</v>
      </c>
      <c r="J102">
        <v>11720.8</v>
      </c>
      <c r="K102">
        <v>34659</v>
      </c>
      <c r="L102">
        <v>0</v>
      </c>
      <c r="M102">
        <v>0</v>
      </c>
      <c r="N102">
        <v>677.97299999999996</v>
      </c>
      <c r="O102">
        <v>649.14300000000003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1.26207</v>
      </c>
      <c r="AE102">
        <v>1.36276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3464</v>
      </c>
      <c r="AM102">
        <v>31195</v>
      </c>
      <c r="AN102">
        <v>0</v>
      </c>
      <c r="AO102">
        <v>0</v>
      </c>
      <c r="AP102">
        <v>0</v>
      </c>
      <c r="AQ102">
        <v>0</v>
      </c>
    </row>
    <row r="103" spans="1:43" x14ac:dyDescent="0.25">
      <c r="A103" s="1">
        <v>20200000000000</v>
      </c>
      <c r="B103">
        <v>100</v>
      </c>
      <c r="C103">
        <v>5</v>
      </c>
      <c r="D103">
        <v>20</v>
      </c>
      <c r="E103">
        <v>0</v>
      </c>
      <c r="F103">
        <v>668.96299999999997</v>
      </c>
      <c r="G103">
        <v>0</v>
      </c>
      <c r="H103">
        <v>46985.5</v>
      </c>
      <c r="I103">
        <v>0</v>
      </c>
      <c r="J103">
        <v>11746.4</v>
      </c>
      <c r="K103">
        <v>34825</v>
      </c>
      <c r="L103">
        <v>0</v>
      </c>
      <c r="M103">
        <v>0</v>
      </c>
      <c r="N103">
        <v>679.15</v>
      </c>
      <c r="O103">
        <v>666.38499999999999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1.2592699999999999</v>
      </c>
      <c r="AE103">
        <v>1.3719399999999999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7033</v>
      </c>
      <c r="AM103">
        <v>27792</v>
      </c>
      <c r="AN103">
        <v>0</v>
      </c>
      <c r="AO103">
        <v>0</v>
      </c>
      <c r="AP103">
        <v>0</v>
      </c>
      <c r="AQ103">
        <v>0</v>
      </c>
    </row>
    <row r="104" spans="1:43" x14ac:dyDescent="0.25">
      <c r="A104" s="1">
        <v>20200000000000</v>
      </c>
      <c r="B104">
        <v>100</v>
      </c>
      <c r="C104">
        <v>5</v>
      </c>
      <c r="D104">
        <v>30</v>
      </c>
      <c r="E104">
        <v>0</v>
      </c>
      <c r="F104">
        <v>717.17700000000002</v>
      </c>
      <c r="G104">
        <v>0</v>
      </c>
      <c r="H104">
        <v>47422.5</v>
      </c>
      <c r="I104">
        <v>0</v>
      </c>
      <c r="J104">
        <v>11855.6</v>
      </c>
      <c r="K104">
        <v>34737</v>
      </c>
      <c r="L104">
        <v>0</v>
      </c>
      <c r="M104">
        <v>0</v>
      </c>
      <c r="N104">
        <v>755.548</v>
      </c>
      <c r="O104">
        <v>700.82399999999996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1.28037</v>
      </c>
      <c r="AE104">
        <v>1.40134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10380</v>
      </c>
      <c r="AM104">
        <v>24357</v>
      </c>
      <c r="AN104">
        <v>0</v>
      </c>
      <c r="AO104">
        <v>0</v>
      </c>
      <c r="AP104">
        <v>0</v>
      </c>
      <c r="AQ104">
        <v>0</v>
      </c>
    </row>
    <row r="105" spans="1:43" x14ac:dyDescent="0.25">
      <c r="A105" s="1">
        <v>20230700000000</v>
      </c>
      <c r="B105">
        <v>100</v>
      </c>
      <c r="C105">
        <v>5</v>
      </c>
      <c r="D105">
        <v>40</v>
      </c>
      <c r="E105">
        <v>0</v>
      </c>
      <c r="F105">
        <v>755.58199999999999</v>
      </c>
      <c r="G105">
        <v>0</v>
      </c>
      <c r="H105">
        <v>47059.5</v>
      </c>
      <c r="I105">
        <v>0</v>
      </c>
      <c r="J105">
        <v>11764.9</v>
      </c>
      <c r="K105">
        <v>34897</v>
      </c>
      <c r="L105">
        <v>0</v>
      </c>
      <c r="M105">
        <v>0</v>
      </c>
      <c r="N105">
        <v>846.40700000000004</v>
      </c>
      <c r="O105">
        <v>695.03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1.27525</v>
      </c>
      <c r="AE105">
        <v>1.3973800000000001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13959</v>
      </c>
      <c r="AM105">
        <v>20938</v>
      </c>
      <c r="AN105">
        <v>0</v>
      </c>
      <c r="AO105">
        <v>0</v>
      </c>
      <c r="AP105">
        <v>0</v>
      </c>
      <c r="AQ105">
        <v>0</v>
      </c>
    </row>
    <row r="106" spans="1:43" x14ac:dyDescent="0.25">
      <c r="A106" s="1">
        <v>20230700000000</v>
      </c>
      <c r="B106">
        <v>100</v>
      </c>
      <c r="C106">
        <v>5</v>
      </c>
      <c r="D106">
        <v>50</v>
      </c>
      <c r="E106">
        <v>0</v>
      </c>
      <c r="F106">
        <v>802.46</v>
      </c>
      <c r="G106">
        <v>0</v>
      </c>
      <c r="H106">
        <v>46249.9</v>
      </c>
      <c r="I106">
        <v>0</v>
      </c>
      <c r="J106">
        <v>11562.5</v>
      </c>
      <c r="K106">
        <v>34623</v>
      </c>
      <c r="L106">
        <v>0</v>
      </c>
      <c r="M106">
        <v>0</v>
      </c>
      <c r="N106">
        <v>885.65300000000002</v>
      </c>
      <c r="O106">
        <v>719.42600000000004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1.2565299999999999</v>
      </c>
      <c r="AE106">
        <v>1.4149499999999999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17295</v>
      </c>
      <c r="AM106">
        <v>17328</v>
      </c>
      <c r="AN106">
        <v>0</v>
      </c>
      <c r="AO106">
        <v>0</v>
      </c>
      <c r="AP106">
        <v>0</v>
      </c>
      <c r="AQ106">
        <v>0</v>
      </c>
    </row>
    <row r="107" spans="1:43" x14ac:dyDescent="0.25">
      <c r="A107" s="1">
        <v>20230700000000</v>
      </c>
      <c r="B107">
        <v>100</v>
      </c>
      <c r="C107">
        <v>10</v>
      </c>
      <c r="D107">
        <v>0</v>
      </c>
      <c r="E107">
        <v>0</v>
      </c>
      <c r="F107">
        <v>626.93299999999999</v>
      </c>
      <c r="G107">
        <v>0</v>
      </c>
      <c r="H107">
        <v>46825.3</v>
      </c>
      <c r="I107">
        <v>0</v>
      </c>
      <c r="J107">
        <v>11706.3</v>
      </c>
      <c r="K107">
        <v>34554</v>
      </c>
      <c r="L107">
        <v>0</v>
      </c>
      <c r="M107">
        <v>0</v>
      </c>
      <c r="N107">
        <v>0</v>
      </c>
      <c r="O107">
        <v>626.93299999999999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1.35514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34554</v>
      </c>
      <c r="AN107">
        <v>0</v>
      </c>
      <c r="AO107">
        <v>0</v>
      </c>
      <c r="AP107">
        <v>0</v>
      </c>
      <c r="AQ107">
        <v>0</v>
      </c>
    </row>
    <row r="108" spans="1:43" x14ac:dyDescent="0.25">
      <c r="A108" s="1">
        <v>20230700000000</v>
      </c>
      <c r="B108">
        <v>100</v>
      </c>
      <c r="C108">
        <v>10</v>
      </c>
      <c r="D108">
        <v>10</v>
      </c>
      <c r="E108">
        <v>0</v>
      </c>
      <c r="F108">
        <v>653.26300000000003</v>
      </c>
      <c r="G108">
        <v>0</v>
      </c>
      <c r="H108">
        <v>47020.3</v>
      </c>
      <c r="I108">
        <v>0</v>
      </c>
      <c r="J108">
        <v>11755.1</v>
      </c>
      <c r="K108">
        <v>34659</v>
      </c>
      <c r="L108">
        <v>0</v>
      </c>
      <c r="M108">
        <v>0</v>
      </c>
      <c r="N108">
        <v>680.49300000000005</v>
      </c>
      <c r="O108">
        <v>650.23900000000003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1.2597400000000001</v>
      </c>
      <c r="AE108">
        <v>1.3674200000000001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3464</v>
      </c>
      <c r="AM108">
        <v>31195</v>
      </c>
      <c r="AN108">
        <v>0</v>
      </c>
      <c r="AO108">
        <v>0</v>
      </c>
      <c r="AP108">
        <v>0</v>
      </c>
      <c r="AQ108">
        <v>0</v>
      </c>
    </row>
    <row r="109" spans="1:43" x14ac:dyDescent="0.25">
      <c r="A109" s="1">
        <v>20230700000000</v>
      </c>
      <c r="B109">
        <v>100</v>
      </c>
      <c r="C109">
        <v>10</v>
      </c>
      <c r="D109">
        <v>20</v>
      </c>
      <c r="E109">
        <v>0</v>
      </c>
      <c r="F109">
        <v>877.95</v>
      </c>
      <c r="G109">
        <v>0</v>
      </c>
      <c r="H109">
        <v>44894.3</v>
      </c>
      <c r="I109">
        <v>0</v>
      </c>
      <c r="J109">
        <v>11223.6</v>
      </c>
      <c r="K109">
        <v>34471</v>
      </c>
      <c r="L109">
        <v>0</v>
      </c>
      <c r="M109">
        <v>0</v>
      </c>
      <c r="N109">
        <v>956.58100000000002</v>
      </c>
      <c r="O109">
        <v>858.029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1.19777</v>
      </c>
      <c r="AE109">
        <v>1.3288800000000001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6968</v>
      </c>
      <c r="AM109">
        <v>27503</v>
      </c>
      <c r="AN109">
        <v>0</v>
      </c>
      <c r="AO109">
        <v>0</v>
      </c>
      <c r="AP109">
        <v>0</v>
      </c>
      <c r="AQ109">
        <v>0</v>
      </c>
    </row>
    <row r="110" spans="1:43" x14ac:dyDescent="0.25">
      <c r="A110" s="1">
        <v>20230700000000</v>
      </c>
      <c r="B110">
        <v>100</v>
      </c>
      <c r="C110">
        <v>10</v>
      </c>
      <c r="D110">
        <v>30</v>
      </c>
      <c r="E110">
        <v>0</v>
      </c>
      <c r="F110">
        <v>859.12099999999998</v>
      </c>
      <c r="G110">
        <v>0</v>
      </c>
      <c r="H110">
        <v>45754.400000000001</v>
      </c>
      <c r="I110">
        <v>0</v>
      </c>
      <c r="J110">
        <v>11438.6</v>
      </c>
      <c r="K110">
        <v>34575</v>
      </c>
      <c r="L110">
        <v>0</v>
      </c>
      <c r="M110">
        <v>0</v>
      </c>
      <c r="N110">
        <v>921.64700000000005</v>
      </c>
      <c r="O110">
        <v>832.48400000000004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1.2314000000000001</v>
      </c>
      <c r="AE110">
        <v>1.3625100000000001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10329</v>
      </c>
      <c r="AM110">
        <v>24246</v>
      </c>
      <c r="AN110">
        <v>0</v>
      </c>
      <c r="AO110">
        <v>0</v>
      </c>
      <c r="AP110">
        <v>0</v>
      </c>
      <c r="AQ110">
        <v>0</v>
      </c>
    </row>
    <row r="111" spans="1:43" x14ac:dyDescent="0.25">
      <c r="A111" s="1">
        <v>20230700000000</v>
      </c>
      <c r="B111">
        <v>100</v>
      </c>
      <c r="C111">
        <v>10</v>
      </c>
      <c r="D111">
        <v>40</v>
      </c>
      <c r="E111">
        <v>0</v>
      </c>
      <c r="F111">
        <v>758.28599999999994</v>
      </c>
      <c r="G111">
        <v>0</v>
      </c>
      <c r="H111">
        <v>47098.8</v>
      </c>
      <c r="I111">
        <v>0</v>
      </c>
      <c r="J111">
        <v>11774.7</v>
      </c>
      <c r="K111">
        <v>34904</v>
      </c>
      <c r="L111">
        <v>0</v>
      </c>
      <c r="M111">
        <v>0</v>
      </c>
      <c r="N111">
        <v>842.95699999999999</v>
      </c>
      <c r="O111">
        <v>701.80899999999997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1.27637</v>
      </c>
      <c r="AE111">
        <v>1.39808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13966</v>
      </c>
      <c r="AM111">
        <v>20938</v>
      </c>
      <c r="AN111">
        <v>0</v>
      </c>
      <c r="AO111">
        <v>0</v>
      </c>
      <c r="AP111">
        <v>0</v>
      </c>
      <c r="AQ111">
        <v>0</v>
      </c>
    </row>
    <row r="112" spans="1:43" x14ac:dyDescent="0.25">
      <c r="A112" s="1">
        <v>20230700000000</v>
      </c>
      <c r="B112">
        <v>100</v>
      </c>
      <c r="C112">
        <v>10</v>
      </c>
      <c r="D112">
        <v>50</v>
      </c>
      <c r="E112">
        <v>0</v>
      </c>
      <c r="F112">
        <v>796.68</v>
      </c>
      <c r="G112">
        <v>0</v>
      </c>
      <c r="H112">
        <v>46207.8</v>
      </c>
      <c r="I112">
        <v>0</v>
      </c>
      <c r="J112">
        <v>11551.9</v>
      </c>
      <c r="K112">
        <v>34621</v>
      </c>
      <c r="L112">
        <v>0</v>
      </c>
      <c r="M112">
        <v>0</v>
      </c>
      <c r="N112">
        <v>874.26300000000003</v>
      </c>
      <c r="O112">
        <v>719.25400000000002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1.25901</v>
      </c>
      <c r="AE112">
        <v>1.4101900000000001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17293</v>
      </c>
      <c r="AM112">
        <v>17328</v>
      </c>
      <c r="AN112">
        <v>0</v>
      </c>
      <c r="AO112">
        <v>0</v>
      </c>
      <c r="AP112">
        <v>0</v>
      </c>
      <c r="AQ112">
        <v>0</v>
      </c>
    </row>
    <row r="113" spans="1:43" x14ac:dyDescent="0.25">
      <c r="A113" t="s">
        <v>56</v>
      </c>
    </row>
    <row r="114" spans="1:43" x14ac:dyDescent="0.25">
      <c r="A114" s="1">
        <v>20230700000000</v>
      </c>
      <c r="B114">
        <v>100</v>
      </c>
      <c r="C114">
        <v>2</v>
      </c>
      <c r="D114">
        <v>0</v>
      </c>
      <c r="E114">
        <v>0</v>
      </c>
      <c r="F114">
        <v>801.78700000000003</v>
      </c>
      <c r="G114">
        <v>237.66300000000001</v>
      </c>
      <c r="H114">
        <v>44820.2</v>
      </c>
      <c r="I114">
        <v>831.81899999999996</v>
      </c>
      <c r="J114">
        <v>11205</v>
      </c>
      <c r="K114">
        <v>34494</v>
      </c>
      <c r="L114">
        <v>0</v>
      </c>
      <c r="M114">
        <v>802.00800000000004</v>
      </c>
      <c r="N114">
        <v>0</v>
      </c>
      <c r="O114">
        <v>801.18200000000002</v>
      </c>
      <c r="P114">
        <v>0</v>
      </c>
      <c r="Q114">
        <v>822.81600000000003</v>
      </c>
      <c r="R114">
        <v>0</v>
      </c>
      <c r="S114">
        <v>813.56</v>
      </c>
      <c r="T114">
        <v>0</v>
      </c>
      <c r="U114">
        <v>0.22962299999999999</v>
      </c>
      <c r="V114">
        <v>0</v>
      </c>
      <c r="W114">
        <v>0</v>
      </c>
      <c r="X114">
        <v>0</v>
      </c>
      <c r="Y114" s="1">
        <v>3.7000000000000002E-6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1.3348500000000001</v>
      </c>
      <c r="AF114">
        <v>0</v>
      </c>
      <c r="AG114">
        <v>1.53041</v>
      </c>
      <c r="AH114">
        <v>0</v>
      </c>
      <c r="AI114">
        <v>1.3822399999999999</v>
      </c>
      <c r="AJ114">
        <v>0</v>
      </c>
      <c r="AK114">
        <v>1035</v>
      </c>
      <c r="AL114">
        <v>0</v>
      </c>
      <c r="AM114">
        <v>32377</v>
      </c>
      <c r="AN114">
        <v>0</v>
      </c>
      <c r="AO114">
        <v>716</v>
      </c>
      <c r="AP114">
        <v>0</v>
      </c>
      <c r="AQ114">
        <v>366</v>
      </c>
    </row>
    <row r="115" spans="1:43" x14ac:dyDescent="0.25">
      <c r="A115" s="1">
        <v>20230700000000</v>
      </c>
      <c r="B115">
        <v>100</v>
      </c>
      <c r="C115">
        <v>2</v>
      </c>
      <c r="D115">
        <v>10</v>
      </c>
      <c r="E115">
        <v>0</v>
      </c>
      <c r="F115">
        <v>843.97500000000002</v>
      </c>
      <c r="G115">
        <v>238.947</v>
      </c>
      <c r="H115">
        <v>43844.800000000003</v>
      </c>
      <c r="I115">
        <v>836.31600000000003</v>
      </c>
      <c r="J115">
        <v>10961.2</v>
      </c>
      <c r="K115">
        <v>34335</v>
      </c>
      <c r="L115">
        <v>828.56899999999996</v>
      </c>
      <c r="M115">
        <v>847.07</v>
      </c>
      <c r="N115">
        <v>882.524</v>
      </c>
      <c r="O115">
        <v>837.69899999999996</v>
      </c>
      <c r="P115">
        <v>902.25</v>
      </c>
      <c r="Q115">
        <v>881.13099999999997</v>
      </c>
      <c r="R115">
        <v>1374.25</v>
      </c>
      <c r="S115">
        <v>873.00599999999997</v>
      </c>
      <c r="T115">
        <v>0.21562100000000001</v>
      </c>
      <c r="U115">
        <v>0.238677</v>
      </c>
      <c r="V115">
        <v>0</v>
      </c>
      <c r="W115">
        <v>0</v>
      </c>
      <c r="X115" s="1">
        <v>3.9400000000000004E-6</v>
      </c>
      <c r="Y115" s="1">
        <v>5.2499999999999997E-6</v>
      </c>
      <c r="Z115">
        <v>0</v>
      </c>
      <c r="AA115">
        <v>0</v>
      </c>
      <c r="AB115">
        <v>0</v>
      </c>
      <c r="AC115">
        <v>0</v>
      </c>
      <c r="AD115">
        <v>1.23194</v>
      </c>
      <c r="AE115">
        <v>1.31938</v>
      </c>
      <c r="AF115">
        <v>1.17757</v>
      </c>
      <c r="AG115">
        <v>1.5619700000000001</v>
      </c>
      <c r="AH115">
        <v>1.1389100000000001</v>
      </c>
      <c r="AI115">
        <v>1.39266</v>
      </c>
      <c r="AJ115">
        <v>123</v>
      </c>
      <c r="AK115">
        <v>890</v>
      </c>
      <c r="AL115">
        <v>3236</v>
      </c>
      <c r="AM115">
        <v>29015</v>
      </c>
      <c r="AN115">
        <v>72</v>
      </c>
      <c r="AO115">
        <v>647</v>
      </c>
      <c r="AP115">
        <v>36</v>
      </c>
      <c r="AQ115">
        <v>316</v>
      </c>
    </row>
    <row r="116" spans="1:43" x14ac:dyDescent="0.25">
      <c r="A116" s="1">
        <v>20230700000000</v>
      </c>
      <c r="B116">
        <v>100</v>
      </c>
      <c r="C116">
        <v>2</v>
      </c>
      <c r="D116">
        <v>20</v>
      </c>
      <c r="E116">
        <v>0</v>
      </c>
      <c r="F116">
        <v>664.98299999999995</v>
      </c>
      <c r="G116">
        <v>215.79599999999999</v>
      </c>
      <c r="H116">
        <v>46144.1</v>
      </c>
      <c r="I116">
        <v>755.28499999999997</v>
      </c>
      <c r="J116">
        <v>11536</v>
      </c>
      <c r="K116">
        <v>34940</v>
      </c>
      <c r="L116">
        <v>660.56799999999998</v>
      </c>
      <c r="M116">
        <v>671.43</v>
      </c>
      <c r="N116">
        <v>698.56899999999996</v>
      </c>
      <c r="O116">
        <v>655.97799999999995</v>
      </c>
      <c r="P116">
        <v>653.125</v>
      </c>
      <c r="Q116">
        <v>692.19600000000003</v>
      </c>
      <c r="R116">
        <v>644.62900000000002</v>
      </c>
      <c r="S116">
        <v>671.17100000000005</v>
      </c>
      <c r="T116">
        <v>0.20408699999999999</v>
      </c>
      <c r="U116">
        <v>0.215532</v>
      </c>
      <c r="V116">
        <v>0</v>
      </c>
      <c r="W116">
        <v>0</v>
      </c>
      <c r="X116" s="1">
        <v>1.5E-6</v>
      </c>
      <c r="Y116" s="1">
        <v>3.9099999999999998E-6</v>
      </c>
      <c r="Z116">
        <v>0</v>
      </c>
      <c r="AA116">
        <v>0</v>
      </c>
      <c r="AB116">
        <v>0</v>
      </c>
      <c r="AC116">
        <v>0</v>
      </c>
      <c r="AD116">
        <v>1.27539</v>
      </c>
      <c r="AE116">
        <v>1.3750599999999999</v>
      </c>
      <c r="AF116">
        <v>1.3288899999999999</v>
      </c>
      <c r="AG116">
        <v>1.6239300000000001</v>
      </c>
      <c r="AH116">
        <v>1.2371799999999999</v>
      </c>
      <c r="AI116">
        <v>1.43093</v>
      </c>
      <c r="AJ116">
        <v>222</v>
      </c>
      <c r="AK116">
        <v>791</v>
      </c>
      <c r="AL116">
        <v>6514</v>
      </c>
      <c r="AM116">
        <v>26328</v>
      </c>
      <c r="AN116">
        <v>144</v>
      </c>
      <c r="AO116">
        <v>567</v>
      </c>
      <c r="AP116">
        <v>70</v>
      </c>
      <c r="AQ116">
        <v>304</v>
      </c>
    </row>
    <row r="117" spans="1:43" x14ac:dyDescent="0.25">
      <c r="A117" s="1">
        <v>20230700000000</v>
      </c>
      <c r="B117">
        <v>100</v>
      </c>
      <c r="C117">
        <v>2</v>
      </c>
      <c r="D117">
        <v>30</v>
      </c>
      <c r="E117">
        <v>0</v>
      </c>
      <c r="F117">
        <v>754.87099999999998</v>
      </c>
      <c r="G117">
        <v>222.333</v>
      </c>
      <c r="H117">
        <v>45225.1</v>
      </c>
      <c r="I117">
        <v>778.16399999999999</v>
      </c>
      <c r="J117">
        <v>11306.3</v>
      </c>
      <c r="K117">
        <v>34846</v>
      </c>
      <c r="L117">
        <v>774.74400000000003</v>
      </c>
      <c r="M117">
        <v>759.09699999999998</v>
      </c>
      <c r="N117">
        <v>803.28399999999999</v>
      </c>
      <c r="O117">
        <v>733.23599999999999</v>
      </c>
      <c r="P117">
        <v>799.47900000000004</v>
      </c>
      <c r="Q117">
        <v>734.51499999999999</v>
      </c>
      <c r="R117">
        <v>799</v>
      </c>
      <c r="S117">
        <v>786.31600000000003</v>
      </c>
      <c r="T117">
        <v>0.21554400000000001</v>
      </c>
      <c r="U117">
        <v>0.22614000000000001</v>
      </c>
      <c r="V117">
        <v>0</v>
      </c>
      <c r="W117">
        <v>0</v>
      </c>
      <c r="X117" s="1">
        <v>4.3499999999999999E-6</v>
      </c>
      <c r="Y117" s="1">
        <v>6.0499999999999997E-6</v>
      </c>
      <c r="Z117">
        <v>0</v>
      </c>
      <c r="AA117">
        <v>0</v>
      </c>
      <c r="AB117">
        <v>0</v>
      </c>
      <c r="AC117">
        <v>0</v>
      </c>
      <c r="AD117">
        <v>1.24579</v>
      </c>
      <c r="AE117">
        <v>1.3655600000000001</v>
      </c>
      <c r="AF117">
        <v>1.4720800000000001</v>
      </c>
      <c r="AG117">
        <v>1.6306799999999999</v>
      </c>
      <c r="AH117">
        <v>1.31247</v>
      </c>
      <c r="AI117">
        <v>1.55311</v>
      </c>
      <c r="AJ117">
        <v>317</v>
      </c>
      <c r="AK117">
        <v>681</v>
      </c>
      <c r="AL117">
        <v>9841</v>
      </c>
      <c r="AM117">
        <v>22998</v>
      </c>
      <c r="AN117">
        <v>213</v>
      </c>
      <c r="AO117">
        <v>462</v>
      </c>
      <c r="AP117">
        <v>106</v>
      </c>
      <c r="AQ117">
        <v>228</v>
      </c>
    </row>
    <row r="118" spans="1:43" x14ac:dyDescent="0.25">
      <c r="A118" s="1">
        <v>20230700000000</v>
      </c>
      <c r="B118">
        <v>100</v>
      </c>
      <c r="C118">
        <v>2</v>
      </c>
      <c r="D118">
        <v>40</v>
      </c>
      <c r="E118">
        <v>0</v>
      </c>
      <c r="F118">
        <v>931.32500000000005</v>
      </c>
      <c r="G118">
        <v>252.923</v>
      </c>
      <c r="H118">
        <v>44853.4</v>
      </c>
      <c r="I118">
        <v>885.22900000000004</v>
      </c>
      <c r="J118">
        <v>11213.3</v>
      </c>
      <c r="K118">
        <v>35004</v>
      </c>
      <c r="L118">
        <v>1039.49</v>
      </c>
      <c r="M118">
        <v>810.93499999999995</v>
      </c>
      <c r="N118">
        <v>1017.08</v>
      </c>
      <c r="O118">
        <v>875.04899999999998</v>
      </c>
      <c r="P118">
        <v>1126.19</v>
      </c>
      <c r="Q118">
        <v>861.74900000000002</v>
      </c>
      <c r="R118">
        <v>873.35699999999997</v>
      </c>
      <c r="S118">
        <v>830.86199999999997</v>
      </c>
      <c r="T118">
        <v>0.25884099999999999</v>
      </c>
      <c r="U118">
        <v>0.23177300000000001</v>
      </c>
      <c r="V118">
        <v>0</v>
      </c>
      <c r="W118">
        <v>0</v>
      </c>
      <c r="X118" s="1">
        <v>3.7400000000000002E-6</v>
      </c>
      <c r="Y118" s="1">
        <v>7.2799999999999998E-6</v>
      </c>
      <c r="Z118">
        <v>0</v>
      </c>
      <c r="AA118">
        <v>0</v>
      </c>
      <c r="AB118">
        <v>0</v>
      </c>
      <c r="AC118">
        <v>0</v>
      </c>
      <c r="AD118">
        <v>1.24258</v>
      </c>
      <c r="AE118">
        <v>1.3676699999999999</v>
      </c>
      <c r="AF118">
        <v>1.32342</v>
      </c>
      <c r="AG118">
        <v>1.5704</v>
      </c>
      <c r="AH118">
        <v>1.29497</v>
      </c>
      <c r="AI118">
        <v>1.35954</v>
      </c>
      <c r="AJ118">
        <v>413</v>
      </c>
      <c r="AK118">
        <v>630</v>
      </c>
      <c r="AL118">
        <v>13220</v>
      </c>
      <c r="AM118">
        <v>19640</v>
      </c>
      <c r="AN118">
        <v>317</v>
      </c>
      <c r="AO118">
        <v>427</v>
      </c>
      <c r="AP118">
        <v>154</v>
      </c>
      <c r="AQ118">
        <v>203</v>
      </c>
    </row>
    <row r="119" spans="1:43" x14ac:dyDescent="0.25">
      <c r="A119" s="1">
        <v>20230700000000</v>
      </c>
      <c r="B119">
        <v>100</v>
      </c>
      <c r="C119">
        <v>2</v>
      </c>
      <c r="D119">
        <v>50</v>
      </c>
      <c r="E119">
        <v>0</v>
      </c>
      <c r="F119">
        <v>1147.97</v>
      </c>
      <c r="G119">
        <v>301.92899999999997</v>
      </c>
      <c r="H119">
        <v>42560.1</v>
      </c>
      <c r="I119">
        <v>1056.75</v>
      </c>
      <c r="J119">
        <v>10640</v>
      </c>
      <c r="K119">
        <v>34569</v>
      </c>
      <c r="L119">
        <v>1350.65</v>
      </c>
      <c r="M119">
        <v>1041.3</v>
      </c>
      <c r="N119">
        <v>1291.01</v>
      </c>
      <c r="O119">
        <v>1003.12</v>
      </c>
      <c r="P119">
        <v>1394.88</v>
      </c>
      <c r="Q119">
        <v>852.27700000000004</v>
      </c>
      <c r="R119">
        <v>1270.79</v>
      </c>
      <c r="S119">
        <v>885.73500000000001</v>
      </c>
      <c r="T119">
        <v>0.30897599999999997</v>
      </c>
      <c r="U119">
        <v>0.266513</v>
      </c>
      <c r="V119">
        <v>0</v>
      </c>
      <c r="W119">
        <v>0</v>
      </c>
      <c r="X119" s="1">
        <v>1.55E-6</v>
      </c>
      <c r="Y119" s="1">
        <v>5.1000000000000003E-6</v>
      </c>
      <c r="Z119">
        <v>0</v>
      </c>
      <c r="AA119">
        <v>0</v>
      </c>
      <c r="AB119">
        <v>0</v>
      </c>
      <c r="AC119">
        <v>0</v>
      </c>
      <c r="AD119">
        <v>1.19048</v>
      </c>
      <c r="AE119">
        <v>1.3431</v>
      </c>
      <c r="AF119">
        <v>1.22292</v>
      </c>
      <c r="AG119">
        <v>1.46726</v>
      </c>
      <c r="AH119">
        <v>1.31708</v>
      </c>
      <c r="AI119">
        <v>1.4765699999999999</v>
      </c>
      <c r="AJ119">
        <v>539</v>
      </c>
      <c r="AK119">
        <v>508</v>
      </c>
      <c r="AL119">
        <v>16249</v>
      </c>
      <c r="AM119">
        <v>16192</v>
      </c>
      <c r="AN119">
        <v>376</v>
      </c>
      <c r="AO119">
        <v>357</v>
      </c>
      <c r="AP119">
        <v>182</v>
      </c>
      <c r="AQ119">
        <v>166</v>
      </c>
    </row>
    <row r="120" spans="1:43" x14ac:dyDescent="0.25">
      <c r="A120" s="1">
        <v>20230700000000</v>
      </c>
      <c r="B120">
        <v>100</v>
      </c>
      <c r="C120">
        <v>5</v>
      </c>
      <c r="D120">
        <v>0</v>
      </c>
      <c r="E120">
        <v>0</v>
      </c>
      <c r="F120">
        <v>801.78700000000003</v>
      </c>
      <c r="G120">
        <v>237.66300000000001</v>
      </c>
      <c r="H120">
        <v>44820.2</v>
      </c>
      <c r="I120">
        <v>831.81899999999996</v>
      </c>
      <c r="J120">
        <v>11205</v>
      </c>
      <c r="K120">
        <v>34494</v>
      </c>
      <c r="L120">
        <v>0</v>
      </c>
      <c r="M120">
        <v>802.00800000000004</v>
      </c>
      <c r="N120">
        <v>0</v>
      </c>
      <c r="O120">
        <v>801.18200000000002</v>
      </c>
      <c r="P120">
        <v>0</v>
      </c>
      <c r="Q120">
        <v>822.81600000000003</v>
      </c>
      <c r="R120">
        <v>0</v>
      </c>
      <c r="S120">
        <v>813.56</v>
      </c>
      <c r="T120">
        <v>0</v>
      </c>
      <c r="U120">
        <v>0.22962299999999999</v>
      </c>
      <c r="V120">
        <v>0</v>
      </c>
      <c r="W120">
        <v>0</v>
      </c>
      <c r="X120">
        <v>0</v>
      </c>
      <c r="Y120" s="1">
        <v>3.7000000000000002E-6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1.3348500000000001</v>
      </c>
      <c r="AF120">
        <v>0</v>
      </c>
      <c r="AG120">
        <v>1.53041</v>
      </c>
      <c r="AH120">
        <v>0</v>
      </c>
      <c r="AI120">
        <v>1.3822399999999999</v>
      </c>
      <c r="AJ120">
        <v>0</v>
      </c>
      <c r="AK120">
        <v>1035</v>
      </c>
      <c r="AL120">
        <v>0</v>
      </c>
      <c r="AM120">
        <v>32377</v>
      </c>
      <c r="AN120">
        <v>0</v>
      </c>
      <c r="AO120">
        <v>716</v>
      </c>
      <c r="AP120">
        <v>0</v>
      </c>
      <c r="AQ120">
        <v>366</v>
      </c>
    </row>
    <row r="121" spans="1:43" x14ac:dyDescent="0.25">
      <c r="A121" s="1">
        <v>20230700000000</v>
      </c>
      <c r="B121">
        <v>100</v>
      </c>
      <c r="C121">
        <v>5</v>
      </c>
      <c r="D121">
        <v>10</v>
      </c>
      <c r="E121">
        <v>0</v>
      </c>
      <c r="F121">
        <v>651.31500000000005</v>
      </c>
      <c r="G121">
        <v>212.12</v>
      </c>
      <c r="H121">
        <v>45493.5</v>
      </c>
      <c r="I121">
        <v>742.41899999999998</v>
      </c>
      <c r="J121">
        <v>11373.4</v>
      </c>
      <c r="K121">
        <v>34543</v>
      </c>
      <c r="L121">
        <v>582.524</v>
      </c>
      <c r="M121">
        <v>667.77</v>
      </c>
      <c r="N121">
        <v>657.625</v>
      </c>
      <c r="O121">
        <v>650.43200000000002</v>
      </c>
      <c r="P121">
        <v>600.52800000000002</v>
      </c>
      <c r="Q121">
        <v>650.84</v>
      </c>
      <c r="R121">
        <v>605.25</v>
      </c>
      <c r="S121">
        <v>665.721</v>
      </c>
      <c r="T121">
        <v>0.17902999999999999</v>
      </c>
      <c r="U121">
        <v>0.212199</v>
      </c>
      <c r="V121">
        <v>0</v>
      </c>
      <c r="W121">
        <v>0</v>
      </c>
      <c r="X121">
        <v>0</v>
      </c>
      <c r="Y121" s="1">
        <v>3.72E-6</v>
      </c>
      <c r="Z121">
        <v>0</v>
      </c>
      <c r="AA121">
        <v>0</v>
      </c>
      <c r="AB121">
        <v>0</v>
      </c>
      <c r="AC121">
        <v>0</v>
      </c>
      <c r="AD121">
        <v>1.27251</v>
      </c>
      <c r="AE121">
        <v>1.3599600000000001</v>
      </c>
      <c r="AF121">
        <v>1.23925</v>
      </c>
      <c r="AG121">
        <v>1.6259300000000001</v>
      </c>
      <c r="AH121">
        <v>1.3644000000000001</v>
      </c>
      <c r="AI121">
        <v>1.4337299999999999</v>
      </c>
      <c r="AJ121">
        <v>124</v>
      </c>
      <c r="AK121">
        <v>895</v>
      </c>
      <c r="AL121">
        <v>3265</v>
      </c>
      <c r="AM121">
        <v>29183</v>
      </c>
      <c r="AN121">
        <v>72</v>
      </c>
      <c r="AO121">
        <v>649</v>
      </c>
      <c r="AP121">
        <v>36</v>
      </c>
      <c r="AQ121">
        <v>319</v>
      </c>
    </row>
    <row r="122" spans="1:43" x14ac:dyDescent="0.25">
      <c r="A122" s="1">
        <v>20230700000000</v>
      </c>
      <c r="B122">
        <v>100</v>
      </c>
      <c r="C122">
        <v>5</v>
      </c>
      <c r="D122">
        <v>20</v>
      </c>
      <c r="E122">
        <v>0</v>
      </c>
      <c r="F122">
        <v>663.97400000000005</v>
      </c>
      <c r="G122">
        <v>212.09200000000001</v>
      </c>
      <c r="H122">
        <v>45993.9</v>
      </c>
      <c r="I122">
        <v>742.32299999999998</v>
      </c>
      <c r="J122">
        <v>11498.5</v>
      </c>
      <c r="K122">
        <v>34952</v>
      </c>
      <c r="L122">
        <v>650.39599999999996</v>
      </c>
      <c r="M122">
        <v>657.19799999999998</v>
      </c>
      <c r="N122">
        <v>690.56700000000001</v>
      </c>
      <c r="O122">
        <v>657.27499999999998</v>
      </c>
      <c r="P122">
        <v>643.125</v>
      </c>
      <c r="Q122">
        <v>691.11300000000006</v>
      </c>
      <c r="R122">
        <v>669.17100000000005</v>
      </c>
      <c r="S122">
        <v>658.78899999999999</v>
      </c>
      <c r="T122">
        <v>0.20022100000000001</v>
      </c>
      <c r="U122">
        <v>0.21193400000000001</v>
      </c>
      <c r="V122">
        <v>0</v>
      </c>
      <c r="W122">
        <v>0</v>
      </c>
      <c r="X122" s="1">
        <v>2.88E-6</v>
      </c>
      <c r="Y122" s="1">
        <v>4.6500000000000004E-6</v>
      </c>
      <c r="Z122">
        <v>0</v>
      </c>
      <c r="AA122">
        <v>0</v>
      </c>
      <c r="AB122">
        <v>0</v>
      </c>
      <c r="AC122">
        <v>0</v>
      </c>
      <c r="AD122">
        <v>1.2749299999999999</v>
      </c>
      <c r="AE122">
        <v>1.3690100000000001</v>
      </c>
      <c r="AF122">
        <v>1.3328599999999999</v>
      </c>
      <c r="AG122">
        <v>1.6255299999999999</v>
      </c>
      <c r="AH122">
        <v>1.2634000000000001</v>
      </c>
      <c r="AI122">
        <v>1.4087499999999999</v>
      </c>
      <c r="AJ122">
        <v>222</v>
      </c>
      <c r="AK122">
        <v>791</v>
      </c>
      <c r="AL122">
        <v>6526</v>
      </c>
      <c r="AM122">
        <v>26328</v>
      </c>
      <c r="AN122">
        <v>144</v>
      </c>
      <c r="AO122">
        <v>567</v>
      </c>
      <c r="AP122">
        <v>70</v>
      </c>
      <c r="AQ122">
        <v>304</v>
      </c>
    </row>
    <row r="123" spans="1:43" x14ac:dyDescent="0.25">
      <c r="A123" s="1">
        <v>20230700000000</v>
      </c>
      <c r="B123">
        <v>100</v>
      </c>
      <c r="C123">
        <v>5</v>
      </c>
      <c r="D123">
        <v>30</v>
      </c>
      <c r="E123">
        <v>0</v>
      </c>
      <c r="F123">
        <v>690.08100000000002</v>
      </c>
      <c r="G123">
        <v>213.55199999999999</v>
      </c>
      <c r="H123">
        <v>46086</v>
      </c>
      <c r="I123">
        <v>747.43200000000002</v>
      </c>
      <c r="J123">
        <v>11521.5</v>
      </c>
      <c r="K123">
        <v>34844</v>
      </c>
      <c r="L123">
        <v>695.00300000000004</v>
      </c>
      <c r="M123">
        <v>687.41</v>
      </c>
      <c r="N123">
        <v>735.26099999999997</v>
      </c>
      <c r="O123">
        <v>670.70600000000002</v>
      </c>
      <c r="P123">
        <v>739.31</v>
      </c>
      <c r="Q123">
        <v>659.90899999999999</v>
      </c>
      <c r="R123">
        <v>727.91499999999996</v>
      </c>
      <c r="S123">
        <v>693.39499999999998</v>
      </c>
      <c r="T123">
        <v>0.20528299999999999</v>
      </c>
      <c r="U123">
        <v>0.21802299999999999</v>
      </c>
      <c r="V123">
        <v>0</v>
      </c>
      <c r="W123">
        <v>0</v>
      </c>
      <c r="X123" s="1">
        <v>5.1399999999999999E-6</v>
      </c>
      <c r="Y123" s="1">
        <v>6.2500000000000003E-6</v>
      </c>
      <c r="Z123">
        <v>0</v>
      </c>
      <c r="AA123">
        <v>0</v>
      </c>
      <c r="AB123">
        <v>0</v>
      </c>
      <c r="AC123">
        <v>0</v>
      </c>
      <c r="AD123">
        <v>1.26264</v>
      </c>
      <c r="AE123">
        <v>1.3951</v>
      </c>
      <c r="AF123">
        <v>1.5113300000000001</v>
      </c>
      <c r="AG123">
        <v>1.64368</v>
      </c>
      <c r="AH123">
        <v>1.3393999999999999</v>
      </c>
      <c r="AI123">
        <v>1.5572600000000001</v>
      </c>
      <c r="AJ123">
        <v>317</v>
      </c>
      <c r="AK123">
        <v>681</v>
      </c>
      <c r="AL123">
        <v>9839</v>
      </c>
      <c r="AM123">
        <v>22998</v>
      </c>
      <c r="AN123">
        <v>213</v>
      </c>
      <c r="AO123">
        <v>462</v>
      </c>
      <c r="AP123">
        <v>106</v>
      </c>
      <c r="AQ123">
        <v>228</v>
      </c>
    </row>
    <row r="124" spans="1:43" x14ac:dyDescent="0.25">
      <c r="A124" s="1">
        <v>20230700000000</v>
      </c>
      <c r="B124">
        <v>100</v>
      </c>
      <c r="C124">
        <v>5</v>
      </c>
      <c r="D124">
        <v>40</v>
      </c>
      <c r="E124">
        <v>0</v>
      </c>
      <c r="F124">
        <v>869.35500000000002</v>
      </c>
      <c r="G124">
        <v>250.291</v>
      </c>
      <c r="H124">
        <v>45437.9</v>
      </c>
      <c r="I124">
        <v>876.01700000000005</v>
      </c>
      <c r="J124">
        <v>11359.5</v>
      </c>
      <c r="K124">
        <v>35079</v>
      </c>
      <c r="L124">
        <v>951.91700000000003</v>
      </c>
      <c r="M124">
        <v>828.41499999999996</v>
      </c>
      <c r="N124">
        <v>933.673</v>
      </c>
      <c r="O124">
        <v>826.14599999999996</v>
      </c>
      <c r="P124">
        <v>1014.12</v>
      </c>
      <c r="Q124">
        <v>781.93700000000001</v>
      </c>
      <c r="R124">
        <v>887.51900000000001</v>
      </c>
      <c r="S124">
        <v>767.79399999999998</v>
      </c>
      <c r="T124">
        <v>0.24662400000000001</v>
      </c>
      <c r="U124">
        <v>0.23524900000000001</v>
      </c>
      <c r="V124">
        <v>0</v>
      </c>
      <c r="W124">
        <v>0</v>
      </c>
      <c r="X124" s="1">
        <v>4.5800000000000002E-6</v>
      </c>
      <c r="Y124" s="1">
        <v>6.6900000000000003E-6</v>
      </c>
      <c r="Z124">
        <v>0</v>
      </c>
      <c r="AA124">
        <v>0</v>
      </c>
      <c r="AB124">
        <v>0</v>
      </c>
      <c r="AC124">
        <v>0</v>
      </c>
      <c r="AD124">
        <v>1.2593700000000001</v>
      </c>
      <c r="AE124">
        <v>1.3789899999999999</v>
      </c>
      <c r="AF124">
        <v>1.36978</v>
      </c>
      <c r="AG124">
        <v>1.6201099999999999</v>
      </c>
      <c r="AH124">
        <v>1.29874</v>
      </c>
      <c r="AI124">
        <v>1.37995</v>
      </c>
      <c r="AJ124">
        <v>412</v>
      </c>
      <c r="AK124">
        <v>632</v>
      </c>
      <c r="AL124">
        <v>13242</v>
      </c>
      <c r="AM124">
        <v>19688</v>
      </c>
      <c r="AN124">
        <v>319</v>
      </c>
      <c r="AO124">
        <v>428</v>
      </c>
      <c r="AP124">
        <v>154</v>
      </c>
      <c r="AQ124">
        <v>204</v>
      </c>
    </row>
    <row r="125" spans="1:43" x14ac:dyDescent="0.25">
      <c r="A125" s="1">
        <v>20230700000000</v>
      </c>
      <c r="B125">
        <v>100</v>
      </c>
      <c r="C125">
        <v>5</v>
      </c>
      <c r="D125">
        <v>50</v>
      </c>
      <c r="E125">
        <v>0</v>
      </c>
      <c r="F125">
        <v>814.87400000000002</v>
      </c>
      <c r="G125">
        <v>241.184</v>
      </c>
      <c r="H125">
        <v>45441.9</v>
      </c>
      <c r="I125">
        <v>844.14400000000001</v>
      </c>
      <c r="J125">
        <v>11360.5</v>
      </c>
      <c r="K125">
        <v>34987</v>
      </c>
      <c r="L125">
        <v>883.37599999999998</v>
      </c>
      <c r="M125">
        <v>696.89300000000003</v>
      </c>
      <c r="N125">
        <v>907.81200000000001</v>
      </c>
      <c r="O125">
        <v>723.54100000000005</v>
      </c>
      <c r="P125">
        <v>873.36500000000001</v>
      </c>
      <c r="Q125">
        <v>654.62699999999995</v>
      </c>
      <c r="R125">
        <v>975.60199999999998</v>
      </c>
      <c r="S125">
        <v>794.67499999999995</v>
      </c>
      <c r="T125">
        <v>0.24060400000000001</v>
      </c>
      <c r="U125">
        <v>0.21462700000000001</v>
      </c>
      <c r="V125">
        <v>0</v>
      </c>
      <c r="W125">
        <v>0</v>
      </c>
      <c r="X125" s="1">
        <v>5.3299999999999998E-6</v>
      </c>
      <c r="Y125" s="1">
        <v>3.7699999999999999E-6</v>
      </c>
      <c r="Z125">
        <v>0</v>
      </c>
      <c r="AA125">
        <v>0</v>
      </c>
      <c r="AB125">
        <v>0</v>
      </c>
      <c r="AC125">
        <v>0</v>
      </c>
      <c r="AD125">
        <v>1.2663800000000001</v>
      </c>
      <c r="AE125">
        <v>1.40587</v>
      </c>
      <c r="AF125">
        <v>1.3340099999999999</v>
      </c>
      <c r="AG125">
        <v>1.5268900000000001</v>
      </c>
      <c r="AH125">
        <v>1.38436</v>
      </c>
      <c r="AI125">
        <v>1.55017</v>
      </c>
      <c r="AJ125">
        <v>543</v>
      </c>
      <c r="AK125">
        <v>515</v>
      </c>
      <c r="AL125">
        <v>16447</v>
      </c>
      <c r="AM125">
        <v>16384</v>
      </c>
      <c r="AN125">
        <v>384</v>
      </c>
      <c r="AO125">
        <v>359</v>
      </c>
      <c r="AP125">
        <v>186</v>
      </c>
      <c r="AQ125">
        <v>169</v>
      </c>
    </row>
    <row r="126" spans="1:43" x14ac:dyDescent="0.25">
      <c r="A126" s="1">
        <v>20230700000000</v>
      </c>
      <c r="B126">
        <v>100</v>
      </c>
      <c r="C126">
        <v>10</v>
      </c>
      <c r="D126">
        <v>0</v>
      </c>
      <c r="E126">
        <v>0</v>
      </c>
      <c r="F126">
        <v>801.78700000000003</v>
      </c>
      <c r="G126">
        <v>237.66300000000001</v>
      </c>
      <c r="H126">
        <v>44820.2</v>
      </c>
      <c r="I126">
        <v>831.81899999999996</v>
      </c>
      <c r="J126">
        <v>11205</v>
      </c>
      <c r="K126">
        <v>34494</v>
      </c>
      <c r="L126">
        <v>0</v>
      </c>
      <c r="M126">
        <v>802.00800000000004</v>
      </c>
      <c r="N126">
        <v>0</v>
      </c>
      <c r="O126">
        <v>801.18200000000002</v>
      </c>
      <c r="P126">
        <v>0</v>
      </c>
      <c r="Q126">
        <v>822.81600000000003</v>
      </c>
      <c r="R126">
        <v>0</v>
      </c>
      <c r="S126">
        <v>813.56</v>
      </c>
      <c r="T126">
        <v>0</v>
      </c>
      <c r="U126">
        <v>0.22962299999999999</v>
      </c>
      <c r="V126">
        <v>0</v>
      </c>
      <c r="W126">
        <v>0</v>
      </c>
      <c r="X126">
        <v>0</v>
      </c>
      <c r="Y126" s="1">
        <v>3.7000000000000002E-6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1.3348500000000001</v>
      </c>
      <c r="AF126">
        <v>0</v>
      </c>
      <c r="AG126">
        <v>1.53041</v>
      </c>
      <c r="AH126">
        <v>0</v>
      </c>
      <c r="AI126">
        <v>1.3822399999999999</v>
      </c>
      <c r="AJ126">
        <v>0</v>
      </c>
      <c r="AK126">
        <v>1035</v>
      </c>
      <c r="AL126">
        <v>0</v>
      </c>
      <c r="AM126">
        <v>32377</v>
      </c>
      <c r="AN126">
        <v>0</v>
      </c>
      <c r="AO126">
        <v>716</v>
      </c>
      <c r="AP126">
        <v>0</v>
      </c>
      <c r="AQ126">
        <v>366</v>
      </c>
    </row>
    <row r="127" spans="1:43" x14ac:dyDescent="0.25">
      <c r="A127" s="1">
        <v>20230700000000</v>
      </c>
      <c r="B127">
        <v>100</v>
      </c>
      <c r="C127">
        <v>10</v>
      </c>
      <c r="D127">
        <v>10</v>
      </c>
      <c r="E127">
        <v>0</v>
      </c>
      <c r="F127">
        <v>832.91499999999996</v>
      </c>
      <c r="G127">
        <v>238.10499999999999</v>
      </c>
      <c r="H127">
        <v>44225.3</v>
      </c>
      <c r="I127">
        <v>833.36599999999999</v>
      </c>
      <c r="J127">
        <v>11056.3</v>
      </c>
      <c r="K127">
        <v>34334</v>
      </c>
      <c r="L127">
        <v>775.476</v>
      </c>
      <c r="M127">
        <v>844.55799999999999</v>
      </c>
      <c r="N127">
        <v>890.02300000000002</v>
      </c>
      <c r="O127">
        <v>825.12300000000005</v>
      </c>
      <c r="P127">
        <v>916.97199999999998</v>
      </c>
      <c r="Q127">
        <v>848.67700000000002</v>
      </c>
      <c r="R127">
        <v>1323.86</v>
      </c>
      <c r="S127">
        <v>845.91800000000001</v>
      </c>
      <c r="T127">
        <v>0.207151</v>
      </c>
      <c r="U127">
        <v>0.23866899999999999</v>
      </c>
      <c r="V127">
        <v>0</v>
      </c>
      <c r="W127">
        <v>0</v>
      </c>
      <c r="X127" s="1">
        <v>2.6199999999999999E-6</v>
      </c>
      <c r="Y127" s="1">
        <v>3.41E-6</v>
      </c>
      <c r="Z127">
        <v>0</v>
      </c>
      <c r="AA127">
        <v>0</v>
      </c>
      <c r="AB127">
        <v>0</v>
      </c>
      <c r="AC127">
        <v>0</v>
      </c>
      <c r="AD127">
        <v>1.22915</v>
      </c>
      <c r="AE127">
        <v>1.3318300000000001</v>
      </c>
      <c r="AF127">
        <v>1.19913</v>
      </c>
      <c r="AG127">
        <v>1.5884799999999999</v>
      </c>
      <c r="AH127">
        <v>1.1564000000000001</v>
      </c>
      <c r="AI127">
        <v>1.4291100000000001</v>
      </c>
      <c r="AJ127">
        <v>124</v>
      </c>
      <c r="AK127">
        <v>890</v>
      </c>
      <c r="AL127">
        <v>3236</v>
      </c>
      <c r="AM127">
        <v>29013</v>
      </c>
      <c r="AN127">
        <v>72</v>
      </c>
      <c r="AO127">
        <v>647</v>
      </c>
      <c r="AP127">
        <v>36</v>
      </c>
      <c r="AQ127">
        <v>316</v>
      </c>
    </row>
    <row r="128" spans="1:43" x14ac:dyDescent="0.25">
      <c r="A128" s="1">
        <v>20230700000000</v>
      </c>
      <c r="B128">
        <v>100</v>
      </c>
      <c r="C128">
        <v>10</v>
      </c>
      <c r="D128">
        <v>20</v>
      </c>
      <c r="E128">
        <v>0</v>
      </c>
      <c r="F128">
        <v>892.37300000000005</v>
      </c>
      <c r="G128">
        <v>242.245</v>
      </c>
      <c r="H128">
        <v>44375.9</v>
      </c>
      <c r="I128">
        <v>847.85799999999995</v>
      </c>
      <c r="J128">
        <v>11094</v>
      </c>
      <c r="K128">
        <v>34663</v>
      </c>
      <c r="L128">
        <v>988.28200000000004</v>
      </c>
      <c r="M128">
        <v>847.48599999999999</v>
      </c>
      <c r="N128">
        <v>977.17600000000004</v>
      </c>
      <c r="O128">
        <v>871.24599999999998</v>
      </c>
      <c r="P128">
        <v>866.72900000000004</v>
      </c>
      <c r="Q128">
        <v>938.2</v>
      </c>
      <c r="R128">
        <v>729.15899999999999</v>
      </c>
      <c r="S128">
        <v>918.58900000000006</v>
      </c>
      <c r="T128">
        <v>0.25044699999999998</v>
      </c>
      <c r="U128">
        <v>0.238704</v>
      </c>
      <c r="V128">
        <v>0</v>
      </c>
      <c r="W128">
        <v>0</v>
      </c>
      <c r="X128" s="1">
        <v>1.3400000000000001E-6</v>
      </c>
      <c r="Y128" s="1">
        <v>5.31E-6</v>
      </c>
      <c r="Z128">
        <v>0</v>
      </c>
      <c r="AA128">
        <v>0</v>
      </c>
      <c r="AB128">
        <v>0</v>
      </c>
      <c r="AC128">
        <v>0</v>
      </c>
      <c r="AD128">
        <v>1.22546</v>
      </c>
      <c r="AE128">
        <v>1.33613</v>
      </c>
      <c r="AF128">
        <v>1.2858799999999999</v>
      </c>
      <c r="AG128">
        <v>1.5609999999999999</v>
      </c>
      <c r="AH128">
        <v>1.1728799999999999</v>
      </c>
      <c r="AI128">
        <v>1.3685400000000001</v>
      </c>
      <c r="AJ128">
        <v>220</v>
      </c>
      <c r="AK128">
        <v>784</v>
      </c>
      <c r="AL128">
        <v>6455</v>
      </c>
      <c r="AM128">
        <v>26128</v>
      </c>
      <c r="AN128">
        <v>144</v>
      </c>
      <c r="AO128">
        <v>561</v>
      </c>
      <c r="AP128">
        <v>69</v>
      </c>
      <c r="AQ128">
        <v>302</v>
      </c>
    </row>
    <row r="129" spans="1:43" x14ac:dyDescent="0.25">
      <c r="A129" s="1">
        <v>20230700000000</v>
      </c>
      <c r="B129">
        <v>100</v>
      </c>
      <c r="C129">
        <v>10</v>
      </c>
      <c r="D129">
        <v>30</v>
      </c>
      <c r="E129">
        <v>0</v>
      </c>
      <c r="F129">
        <v>796.28099999999995</v>
      </c>
      <c r="G129">
        <v>228.82400000000001</v>
      </c>
      <c r="H129">
        <v>44965.9</v>
      </c>
      <c r="I129">
        <v>800.88499999999999</v>
      </c>
      <c r="J129">
        <v>11241.5</v>
      </c>
      <c r="K129">
        <v>34735</v>
      </c>
      <c r="L129">
        <v>873.36400000000003</v>
      </c>
      <c r="M129">
        <v>783.54200000000003</v>
      </c>
      <c r="N129">
        <v>882.53700000000003</v>
      </c>
      <c r="O129">
        <v>757.68499999999995</v>
      </c>
      <c r="P129">
        <v>899.50199999999995</v>
      </c>
      <c r="Q129">
        <v>792.78099999999995</v>
      </c>
      <c r="R129">
        <v>847.37699999999995</v>
      </c>
      <c r="S129">
        <v>780.476</v>
      </c>
      <c r="T129">
        <v>0.229439</v>
      </c>
      <c r="U129">
        <v>0.23123199999999999</v>
      </c>
      <c r="V129">
        <v>0</v>
      </c>
      <c r="W129">
        <v>0</v>
      </c>
      <c r="X129" s="1">
        <v>3.6600000000000001E-6</v>
      </c>
      <c r="Y129" s="1">
        <v>5.7100000000000004E-6</v>
      </c>
      <c r="Z129">
        <v>0</v>
      </c>
      <c r="AA129">
        <v>0</v>
      </c>
      <c r="AB129">
        <v>0</v>
      </c>
      <c r="AC129">
        <v>0</v>
      </c>
      <c r="AD129">
        <v>1.2255799999999999</v>
      </c>
      <c r="AE129">
        <v>1.3696200000000001</v>
      </c>
      <c r="AF129">
        <v>1.42544</v>
      </c>
      <c r="AG129">
        <v>1.6346799999999999</v>
      </c>
      <c r="AH129">
        <v>1.30844</v>
      </c>
      <c r="AI129">
        <v>1.5347599999999999</v>
      </c>
      <c r="AJ129">
        <v>313</v>
      </c>
      <c r="AK129">
        <v>679</v>
      </c>
      <c r="AL129">
        <v>9818</v>
      </c>
      <c r="AM129">
        <v>22918</v>
      </c>
      <c r="AN129">
        <v>213</v>
      </c>
      <c r="AO129">
        <v>461</v>
      </c>
      <c r="AP129">
        <v>106</v>
      </c>
      <c r="AQ129">
        <v>227</v>
      </c>
    </row>
    <row r="130" spans="1:43" x14ac:dyDescent="0.25">
      <c r="A130" s="1">
        <v>20230700000000</v>
      </c>
      <c r="B130">
        <v>100</v>
      </c>
      <c r="C130">
        <v>10</v>
      </c>
      <c r="D130">
        <v>40</v>
      </c>
      <c r="E130">
        <v>0</v>
      </c>
      <c r="F130">
        <v>871.35900000000004</v>
      </c>
      <c r="G130">
        <v>247.50399999999999</v>
      </c>
      <c r="H130">
        <v>45348.4</v>
      </c>
      <c r="I130">
        <v>866.26300000000003</v>
      </c>
      <c r="J130">
        <v>11337.1</v>
      </c>
      <c r="K130">
        <v>35056</v>
      </c>
      <c r="L130">
        <v>945.69500000000005</v>
      </c>
      <c r="M130">
        <v>800.21</v>
      </c>
      <c r="N130">
        <v>938.13099999999997</v>
      </c>
      <c r="O130">
        <v>827.17499999999995</v>
      </c>
      <c r="P130">
        <v>1018.64</v>
      </c>
      <c r="Q130">
        <v>815.04</v>
      </c>
      <c r="R130">
        <v>854.67499999999995</v>
      </c>
      <c r="S130">
        <v>768.11800000000005</v>
      </c>
      <c r="T130">
        <v>0.24660000000000001</v>
      </c>
      <c r="U130">
        <v>0.230466</v>
      </c>
      <c r="V130">
        <v>0</v>
      </c>
      <c r="W130">
        <v>0</v>
      </c>
      <c r="X130" s="1">
        <v>4.1300000000000003E-6</v>
      </c>
      <c r="Y130" s="1">
        <v>5.2800000000000003E-6</v>
      </c>
      <c r="Z130">
        <v>0</v>
      </c>
      <c r="AA130">
        <v>0</v>
      </c>
      <c r="AB130">
        <v>0</v>
      </c>
      <c r="AC130">
        <v>0</v>
      </c>
      <c r="AD130">
        <v>1.2599899999999999</v>
      </c>
      <c r="AE130">
        <v>1.3758900000000001</v>
      </c>
      <c r="AF130">
        <v>1.37155</v>
      </c>
      <c r="AG130">
        <v>1.6134200000000001</v>
      </c>
      <c r="AH130">
        <v>1.30124</v>
      </c>
      <c r="AI130">
        <v>1.37117</v>
      </c>
      <c r="AJ130">
        <v>413</v>
      </c>
      <c r="AK130">
        <v>632</v>
      </c>
      <c r="AL130">
        <v>13240</v>
      </c>
      <c r="AM130">
        <v>19669</v>
      </c>
      <c r="AN130">
        <v>318</v>
      </c>
      <c r="AO130">
        <v>427</v>
      </c>
      <c r="AP130">
        <v>154</v>
      </c>
      <c r="AQ130">
        <v>203</v>
      </c>
    </row>
    <row r="131" spans="1:43" x14ac:dyDescent="0.25">
      <c r="A131" s="1">
        <v>20230700000000</v>
      </c>
      <c r="B131">
        <v>100</v>
      </c>
      <c r="C131">
        <v>10</v>
      </c>
      <c r="D131">
        <v>50</v>
      </c>
      <c r="E131">
        <v>0</v>
      </c>
      <c r="F131">
        <v>813.10299999999995</v>
      </c>
      <c r="G131">
        <v>240.15299999999999</v>
      </c>
      <c r="H131">
        <v>45516.2</v>
      </c>
      <c r="I131">
        <v>840.53399999999999</v>
      </c>
      <c r="J131">
        <v>11379</v>
      </c>
      <c r="K131">
        <v>34973</v>
      </c>
      <c r="L131">
        <v>859.66399999999999</v>
      </c>
      <c r="M131">
        <v>703.61199999999997</v>
      </c>
      <c r="N131">
        <v>903.13199999999995</v>
      </c>
      <c r="O131">
        <v>725.78</v>
      </c>
      <c r="P131">
        <v>882.73699999999997</v>
      </c>
      <c r="Q131">
        <v>660.13099999999997</v>
      </c>
      <c r="R131">
        <v>943.05399999999997</v>
      </c>
      <c r="S131">
        <v>732.154</v>
      </c>
      <c r="T131">
        <v>0.236788</v>
      </c>
      <c r="U131">
        <v>0.21711</v>
      </c>
      <c r="V131">
        <v>0</v>
      </c>
      <c r="W131">
        <v>0</v>
      </c>
      <c r="X131" s="1">
        <v>2.4899999999999999E-6</v>
      </c>
      <c r="Y131" s="1">
        <v>2.9500000000000001E-6</v>
      </c>
      <c r="Z131">
        <v>0</v>
      </c>
      <c r="AA131">
        <v>0</v>
      </c>
      <c r="AB131">
        <v>0</v>
      </c>
      <c r="AC131">
        <v>0</v>
      </c>
      <c r="AD131">
        <v>1.2681199999999999</v>
      </c>
      <c r="AE131">
        <v>1.4092899999999999</v>
      </c>
      <c r="AF131">
        <v>1.32874</v>
      </c>
      <c r="AG131">
        <v>1.5301800000000001</v>
      </c>
      <c r="AH131">
        <v>1.4026700000000001</v>
      </c>
      <c r="AI131">
        <v>1.57145</v>
      </c>
      <c r="AJ131">
        <v>542</v>
      </c>
      <c r="AK131">
        <v>515</v>
      </c>
      <c r="AL131">
        <v>16434</v>
      </c>
      <c r="AM131">
        <v>16384</v>
      </c>
      <c r="AN131">
        <v>384</v>
      </c>
      <c r="AO131">
        <v>359</v>
      </c>
      <c r="AP131">
        <v>186</v>
      </c>
      <c r="AQ131">
        <v>169</v>
      </c>
    </row>
    <row r="132" spans="1:43" x14ac:dyDescent="0.25">
      <c r="A132" t="s">
        <v>57</v>
      </c>
    </row>
    <row r="133" spans="1:43" x14ac:dyDescent="0.25">
      <c r="A133" s="1">
        <v>20200000000000</v>
      </c>
      <c r="B133">
        <v>100</v>
      </c>
      <c r="C133">
        <v>2</v>
      </c>
      <c r="D133">
        <v>0</v>
      </c>
      <c r="E133">
        <v>0</v>
      </c>
      <c r="F133">
        <v>617.851</v>
      </c>
      <c r="G133">
        <v>7086.03</v>
      </c>
      <c r="H133">
        <v>0</v>
      </c>
      <c r="I133">
        <v>24801.1</v>
      </c>
      <c r="J133">
        <v>0</v>
      </c>
      <c r="K133">
        <v>34851</v>
      </c>
      <c r="L133">
        <v>0</v>
      </c>
      <c r="M133">
        <v>617.851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0.203324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34851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</row>
    <row r="134" spans="1:43" x14ac:dyDescent="0.25">
      <c r="A134" s="1">
        <v>20200000000000</v>
      </c>
      <c r="B134">
        <v>100</v>
      </c>
      <c r="C134">
        <v>2</v>
      </c>
      <c r="D134">
        <v>0.2</v>
      </c>
      <c r="E134">
        <v>0</v>
      </c>
      <c r="F134">
        <v>618.55700000000002</v>
      </c>
      <c r="G134">
        <v>7048.24</v>
      </c>
      <c r="H134">
        <v>0</v>
      </c>
      <c r="I134">
        <v>24668.9</v>
      </c>
      <c r="J134">
        <v>0</v>
      </c>
      <c r="K134">
        <v>34593</v>
      </c>
      <c r="L134">
        <v>680.24699999999996</v>
      </c>
      <c r="M134">
        <v>618.41200000000003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0.20734</v>
      </c>
      <c r="U134">
        <v>0.203739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81</v>
      </c>
      <c r="AK134">
        <v>34512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</row>
    <row r="135" spans="1:43" x14ac:dyDescent="0.25">
      <c r="A135" s="1">
        <v>20200000000000</v>
      </c>
      <c r="B135">
        <v>100</v>
      </c>
      <c r="C135">
        <v>2</v>
      </c>
      <c r="D135">
        <v>0.5</v>
      </c>
      <c r="E135">
        <v>0</v>
      </c>
      <c r="F135">
        <v>668.94299999999998</v>
      </c>
      <c r="G135">
        <v>7313.85</v>
      </c>
      <c r="H135">
        <v>0</v>
      </c>
      <c r="I135">
        <v>25598.5</v>
      </c>
      <c r="J135">
        <v>0</v>
      </c>
      <c r="K135">
        <v>34490</v>
      </c>
      <c r="L135">
        <v>631.85400000000004</v>
      </c>
      <c r="M135">
        <v>669.13599999999997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0.197182</v>
      </c>
      <c r="U135">
        <v>0.21213399999999999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178</v>
      </c>
      <c r="AK135">
        <v>34312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</row>
    <row r="136" spans="1:43" x14ac:dyDescent="0.25">
      <c r="A136" s="1">
        <v>20200000000000</v>
      </c>
      <c r="B136">
        <v>100</v>
      </c>
      <c r="C136">
        <v>2</v>
      </c>
      <c r="D136">
        <v>0.8</v>
      </c>
      <c r="E136">
        <v>0</v>
      </c>
      <c r="F136">
        <v>635.21100000000001</v>
      </c>
      <c r="G136">
        <v>7164.08</v>
      </c>
      <c r="H136">
        <v>0</v>
      </c>
      <c r="I136">
        <v>25074.3</v>
      </c>
      <c r="J136">
        <v>0</v>
      </c>
      <c r="K136">
        <v>34528</v>
      </c>
      <c r="L136">
        <v>632.09400000000005</v>
      </c>
      <c r="M136">
        <v>635.23699999999997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0.19659299999999999</v>
      </c>
      <c r="U136">
        <v>0.20757700000000001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287</v>
      </c>
      <c r="AK136">
        <v>34241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</row>
    <row r="137" spans="1:43" x14ac:dyDescent="0.25">
      <c r="A137" s="1">
        <v>20200000000000</v>
      </c>
      <c r="B137">
        <v>100</v>
      </c>
      <c r="C137">
        <v>2</v>
      </c>
      <c r="D137">
        <v>1</v>
      </c>
      <c r="E137">
        <v>0</v>
      </c>
      <c r="F137">
        <v>662.48900000000003</v>
      </c>
      <c r="G137">
        <v>7296.23</v>
      </c>
      <c r="H137">
        <v>0</v>
      </c>
      <c r="I137">
        <v>25536.799999999999</v>
      </c>
      <c r="J137">
        <v>0</v>
      </c>
      <c r="K137">
        <v>34454</v>
      </c>
      <c r="L137">
        <v>643.55700000000002</v>
      </c>
      <c r="M137">
        <v>662.67399999999998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0.197714</v>
      </c>
      <c r="U137">
        <v>0.21190500000000001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334</v>
      </c>
      <c r="AK137">
        <v>34120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</row>
    <row r="138" spans="1:43" x14ac:dyDescent="0.25">
      <c r="A138" s="1">
        <v>20200000000000</v>
      </c>
      <c r="B138">
        <v>100</v>
      </c>
      <c r="C138">
        <v>2</v>
      </c>
      <c r="D138">
        <v>1.5</v>
      </c>
      <c r="E138">
        <v>0</v>
      </c>
      <c r="F138">
        <v>642.25699999999995</v>
      </c>
      <c r="G138">
        <v>7241.31</v>
      </c>
      <c r="H138">
        <v>0</v>
      </c>
      <c r="I138">
        <v>25344.6</v>
      </c>
      <c r="J138">
        <v>0</v>
      </c>
      <c r="K138">
        <v>34743</v>
      </c>
      <c r="L138">
        <v>663.60199999999998</v>
      </c>
      <c r="M138">
        <v>641.91700000000003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0.207705</v>
      </c>
      <c r="U138">
        <v>0.20843700000000001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545</v>
      </c>
      <c r="AK138">
        <v>34198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</row>
    <row r="139" spans="1:43" x14ac:dyDescent="0.25">
      <c r="A139" s="1">
        <v>20200000000000</v>
      </c>
      <c r="B139">
        <v>100</v>
      </c>
      <c r="C139">
        <v>2</v>
      </c>
      <c r="D139">
        <v>2</v>
      </c>
      <c r="E139">
        <v>0</v>
      </c>
      <c r="F139">
        <v>692.25300000000004</v>
      </c>
      <c r="G139">
        <v>7433.15</v>
      </c>
      <c r="H139">
        <v>0</v>
      </c>
      <c r="I139">
        <v>26016</v>
      </c>
      <c r="J139">
        <v>0</v>
      </c>
      <c r="K139">
        <v>34591</v>
      </c>
      <c r="L139">
        <v>687.97500000000002</v>
      </c>
      <c r="M139">
        <v>692.34299999999996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0.20413799999999999</v>
      </c>
      <c r="U139">
        <v>0.215112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709</v>
      </c>
      <c r="AK139">
        <v>33882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</row>
    <row r="140" spans="1:43" x14ac:dyDescent="0.25">
      <c r="A140" s="1">
        <v>20200000000000</v>
      </c>
      <c r="B140">
        <v>100</v>
      </c>
      <c r="C140">
        <v>2</v>
      </c>
      <c r="D140">
        <v>5</v>
      </c>
      <c r="E140">
        <v>0</v>
      </c>
      <c r="F140">
        <v>644.63199999999995</v>
      </c>
      <c r="G140">
        <v>7110.97</v>
      </c>
      <c r="H140">
        <v>0</v>
      </c>
      <c r="I140">
        <v>24888.400000000001</v>
      </c>
      <c r="J140">
        <v>0</v>
      </c>
      <c r="K140">
        <v>34364</v>
      </c>
      <c r="L140">
        <v>643.79999999999995</v>
      </c>
      <c r="M140">
        <v>644.67600000000004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0.19941800000000001</v>
      </c>
      <c r="U140">
        <v>0.20732700000000001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1722</v>
      </c>
      <c r="AK140">
        <v>32642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</row>
    <row r="141" spans="1:43" x14ac:dyDescent="0.25">
      <c r="A141" s="1">
        <v>20200000000000</v>
      </c>
      <c r="B141">
        <v>100</v>
      </c>
      <c r="C141">
        <v>2</v>
      </c>
      <c r="D141">
        <v>10</v>
      </c>
      <c r="E141">
        <v>0</v>
      </c>
      <c r="F141">
        <v>743.58100000000002</v>
      </c>
      <c r="G141">
        <v>7514.37</v>
      </c>
      <c r="H141">
        <v>0</v>
      </c>
      <c r="I141">
        <v>26300.3</v>
      </c>
      <c r="J141">
        <v>0</v>
      </c>
      <c r="K141">
        <v>34270</v>
      </c>
      <c r="L141">
        <v>761.49800000000005</v>
      </c>
      <c r="M141">
        <v>741.62199999999996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0.215444</v>
      </c>
      <c r="U141">
        <v>0.21968799999999999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3378</v>
      </c>
      <c r="AK141">
        <v>30892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</row>
    <row r="142" spans="1:43" x14ac:dyDescent="0.25">
      <c r="A142" s="1">
        <v>20200000000000</v>
      </c>
      <c r="B142">
        <v>100</v>
      </c>
      <c r="C142">
        <v>5</v>
      </c>
      <c r="D142">
        <v>0</v>
      </c>
      <c r="E142">
        <v>0</v>
      </c>
      <c r="F142">
        <v>617.851</v>
      </c>
      <c r="G142">
        <v>7086.03</v>
      </c>
      <c r="H142">
        <v>0</v>
      </c>
      <c r="I142">
        <v>24801.1</v>
      </c>
      <c r="J142">
        <v>0</v>
      </c>
      <c r="K142">
        <v>34851</v>
      </c>
      <c r="L142">
        <v>0</v>
      </c>
      <c r="M142">
        <v>617.851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0.203324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34851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</row>
    <row r="143" spans="1:43" x14ac:dyDescent="0.25">
      <c r="A143" s="1">
        <v>20200000000000</v>
      </c>
      <c r="B143">
        <v>100</v>
      </c>
      <c r="C143">
        <v>5</v>
      </c>
      <c r="D143">
        <v>0.2</v>
      </c>
      <c r="E143">
        <v>0</v>
      </c>
      <c r="F143">
        <v>613.00199999999995</v>
      </c>
      <c r="G143">
        <v>7031.02</v>
      </c>
      <c r="H143">
        <v>0</v>
      </c>
      <c r="I143">
        <v>24608.6</v>
      </c>
      <c r="J143">
        <v>0</v>
      </c>
      <c r="K143">
        <v>34593</v>
      </c>
      <c r="L143">
        <v>650.29600000000005</v>
      </c>
      <c r="M143">
        <v>612.91499999999996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0.20097200000000001</v>
      </c>
      <c r="U143">
        <v>0.20325499999999999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81</v>
      </c>
      <c r="AK143">
        <v>34512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</row>
    <row r="144" spans="1:43" x14ac:dyDescent="0.25">
      <c r="A144" s="1">
        <v>20200000000000</v>
      </c>
      <c r="B144">
        <v>100</v>
      </c>
      <c r="C144">
        <v>5</v>
      </c>
      <c r="D144">
        <v>0.5</v>
      </c>
      <c r="E144">
        <v>0</v>
      </c>
      <c r="F144">
        <v>667.62199999999996</v>
      </c>
      <c r="G144">
        <v>7303.81</v>
      </c>
      <c r="H144">
        <v>0</v>
      </c>
      <c r="I144">
        <v>25563.3</v>
      </c>
      <c r="J144">
        <v>0</v>
      </c>
      <c r="K144">
        <v>34490</v>
      </c>
      <c r="L144">
        <v>644.74199999999996</v>
      </c>
      <c r="M144">
        <v>667.74099999999999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0.19853199999999999</v>
      </c>
      <c r="U144">
        <v>0.211835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178</v>
      </c>
      <c r="AK144">
        <v>34312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</row>
    <row r="145" spans="1:43" x14ac:dyDescent="0.25">
      <c r="A145" s="1">
        <v>20200000000000</v>
      </c>
      <c r="B145">
        <v>100</v>
      </c>
      <c r="C145">
        <v>5</v>
      </c>
      <c r="D145">
        <v>0.8</v>
      </c>
      <c r="E145">
        <v>0</v>
      </c>
      <c r="F145">
        <v>648.09699999999998</v>
      </c>
      <c r="G145">
        <v>7232.81</v>
      </c>
      <c r="H145">
        <v>0</v>
      </c>
      <c r="I145">
        <v>25314.799999999999</v>
      </c>
      <c r="J145">
        <v>0</v>
      </c>
      <c r="K145">
        <v>34528</v>
      </c>
      <c r="L145">
        <v>662.202</v>
      </c>
      <c r="M145">
        <v>647.97900000000004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0.19970299999999999</v>
      </c>
      <c r="U145">
        <v>0.209559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287</v>
      </c>
      <c r="AK145">
        <v>34241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</row>
    <row r="146" spans="1:43" x14ac:dyDescent="0.25">
      <c r="A146" s="1">
        <v>20200000000000</v>
      </c>
      <c r="B146">
        <v>100</v>
      </c>
      <c r="C146">
        <v>5</v>
      </c>
      <c r="D146">
        <v>1</v>
      </c>
      <c r="E146">
        <v>0</v>
      </c>
      <c r="F146">
        <v>882.11400000000003</v>
      </c>
      <c r="G146">
        <v>8337.32</v>
      </c>
      <c r="H146">
        <v>0</v>
      </c>
      <c r="I146">
        <v>29180.6</v>
      </c>
      <c r="J146">
        <v>0</v>
      </c>
      <c r="K146">
        <v>34236</v>
      </c>
      <c r="L146">
        <v>999.61199999999997</v>
      </c>
      <c r="M146">
        <v>880.97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0.24682499999999999</v>
      </c>
      <c r="U146">
        <v>0.24349299999999999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330</v>
      </c>
      <c r="AK146">
        <v>33906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</row>
    <row r="147" spans="1:43" x14ac:dyDescent="0.25">
      <c r="A147" s="1">
        <v>20200000000000</v>
      </c>
      <c r="B147">
        <v>100</v>
      </c>
      <c r="C147">
        <v>5</v>
      </c>
      <c r="D147">
        <v>1.5</v>
      </c>
      <c r="E147">
        <v>0</v>
      </c>
      <c r="F147">
        <v>803.96600000000001</v>
      </c>
      <c r="G147">
        <v>7944.87</v>
      </c>
      <c r="H147">
        <v>0</v>
      </c>
      <c r="I147">
        <v>27807.1</v>
      </c>
      <c r="J147">
        <v>0</v>
      </c>
      <c r="K147">
        <v>34420</v>
      </c>
      <c r="L147">
        <v>905.12599999999998</v>
      </c>
      <c r="M147">
        <v>802.35400000000004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0.24191199999999999</v>
      </c>
      <c r="U147">
        <v>0.23064499999999999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540</v>
      </c>
      <c r="AK147">
        <v>33880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</row>
    <row r="148" spans="1:43" x14ac:dyDescent="0.25">
      <c r="A148" s="1">
        <v>20200000000000</v>
      </c>
      <c r="B148">
        <v>100</v>
      </c>
      <c r="C148">
        <v>5</v>
      </c>
      <c r="D148">
        <v>2</v>
      </c>
      <c r="E148">
        <v>0</v>
      </c>
      <c r="F148">
        <v>651.14200000000005</v>
      </c>
      <c r="G148">
        <v>7238.94</v>
      </c>
      <c r="H148">
        <v>0</v>
      </c>
      <c r="I148">
        <v>25336.3</v>
      </c>
      <c r="J148">
        <v>0</v>
      </c>
      <c r="K148">
        <v>34591</v>
      </c>
      <c r="L148">
        <v>656.09199999999998</v>
      </c>
      <c r="M148">
        <v>651.03800000000001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0.20079900000000001</v>
      </c>
      <c r="U148">
        <v>0.20945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709</v>
      </c>
      <c r="AK148">
        <v>33882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</row>
    <row r="149" spans="1:43" x14ac:dyDescent="0.25">
      <c r="A149" s="1">
        <v>20200000000000</v>
      </c>
      <c r="B149">
        <v>100</v>
      </c>
      <c r="C149">
        <v>5</v>
      </c>
      <c r="D149">
        <v>5</v>
      </c>
      <c r="E149">
        <v>0</v>
      </c>
      <c r="F149">
        <v>647.298</v>
      </c>
      <c r="G149">
        <v>7124.64</v>
      </c>
      <c r="H149">
        <v>0</v>
      </c>
      <c r="I149">
        <v>24936.2</v>
      </c>
      <c r="J149">
        <v>0</v>
      </c>
      <c r="K149">
        <v>34364</v>
      </c>
      <c r="L149">
        <v>664.30100000000004</v>
      </c>
      <c r="M149">
        <v>646.40099999999995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0.20392099999999999</v>
      </c>
      <c r="U149">
        <v>0.207508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1722</v>
      </c>
      <c r="AK149">
        <v>32642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</row>
    <row r="150" spans="1:43" x14ac:dyDescent="0.25">
      <c r="A150" s="1">
        <v>20230700000000</v>
      </c>
      <c r="B150">
        <v>100</v>
      </c>
      <c r="C150">
        <v>5</v>
      </c>
      <c r="D150">
        <v>10</v>
      </c>
      <c r="E150">
        <v>0</v>
      </c>
      <c r="F150">
        <v>708.76300000000003</v>
      </c>
      <c r="G150">
        <v>7322.9</v>
      </c>
      <c r="H150">
        <v>0</v>
      </c>
      <c r="I150">
        <v>25630.1</v>
      </c>
      <c r="J150">
        <v>0</v>
      </c>
      <c r="K150">
        <v>34202</v>
      </c>
      <c r="L150">
        <v>779.03599999999994</v>
      </c>
      <c r="M150">
        <v>701.06100000000004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0.21709600000000001</v>
      </c>
      <c r="U150">
        <v>0.21378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3378</v>
      </c>
      <c r="AK150">
        <v>30824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</row>
    <row r="151" spans="1:43" x14ac:dyDescent="0.25">
      <c r="A151">
        <v>20230726145152</v>
      </c>
      <c r="B151">
        <v>100</v>
      </c>
      <c r="C151">
        <v>10</v>
      </c>
      <c r="D151">
        <v>0</v>
      </c>
      <c r="E151">
        <v>0</v>
      </c>
      <c r="F151">
        <v>617.851</v>
      </c>
      <c r="G151">
        <v>7086.03</v>
      </c>
      <c r="H151">
        <v>0</v>
      </c>
      <c r="I151">
        <v>24801.1</v>
      </c>
      <c r="J151">
        <v>0</v>
      </c>
      <c r="K151">
        <v>34851</v>
      </c>
      <c r="L151">
        <v>0</v>
      </c>
      <c r="M151">
        <v>617.851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0.203324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34851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</row>
    <row r="152" spans="1:43" x14ac:dyDescent="0.25">
      <c r="A152">
        <v>20230726145448</v>
      </c>
      <c r="B152">
        <v>100</v>
      </c>
      <c r="C152">
        <v>10</v>
      </c>
      <c r="D152">
        <v>0.2</v>
      </c>
      <c r="E152">
        <v>0</v>
      </c>
      <c r="F152">
        <v>617.33100000000002</v>
      </c>
      <c r="G152">
        <v>7059.25</v>
      </c>
      <c r="H152">
        <v>0</v>
      </c>
      <c r="I152">
        <v>24707.4</v>
      </c>
      <c r="J152">
        <v>0</v>
      </c>
      <c r="K152">
        <v>34593</v>
      </c>
      <c r="L152">
        <v>651.27200000000005</v>
      </c>
      <c r="M152">
        <v>617.25199999999995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0.201769</v>
      </c>
      <c r="U152">
        <v>0.204071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81</v>
      </c>
      <c r="AK152">
        <v>34512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</row>
    <row r="153" spans="1:43" x14ac:dyDescent="0.25">
      <c r="A153">
        <v>20230726145752</v>
      </c>
      <c r="B153">
        <v>100</v>
      </c>
      <c r="C153">
        <v>10</v>
      </c>
      <c r="D153">
        <v>0.5</v>
      </c>
      <c r="E153">
        <v>0</v>
      </c>
      <c r="F153">
        <v>662.79700000000003</v>
      </c>
      <c r="G153">
        <v>7271.36</v>
      </c>
      <c r="H153">
        <v>0</v>
      </c>
      <c r="I153">
        <v>25449.8</v>
      </c>
      <c r="J153">
        <v>0</v>
      </c>
      <c r="K153">
        <v>34490</v>
      </c>
      <c r="L153">
        <v>602.43299999999999</v>
      </c>
      <c r="M153">
        <v>663.11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0.19240499999999999</v>
      </c>
      <c r="U153">
        <v>0.210921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178</v>
      </c>
      <c r="AK153">
        <v>34312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</row>
    <row r="154" spans="1:43" x14ac:dyDescent="0.25">
      <c r="A154">
        <v>20230726150054</v>
      </c>
      <c r="B154">
        <v>100</v>
      </c>
      <c r="C154">
        <v>10</v>
      </c>
      <c r="D154">
        <v>0.8</v>
      </c>
      <c r="E154">
        <v>0</v>
      </c>
      <c r="F154">
        <v>640.29999999999995</v>
      </c>
      <c r="G154">
        <v>7180.52</v>
      </c>
      <c r="H154">
        <v>0</v>
      </c>
      <c r="I154">
        <v>25131.8</v>
      </c>
      <c r="J154">
        <v>0</v>
      </c>
      <c r="K154">
        <v>34528</v>
      </c>
      <c r="L154">
        <v>662.71400000000006</v>
      </c>
      <c r="M154">
        <v>640.11199999999997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0.20180100000000001</v>
      </c>
      <c r="U154">
        <v>0.208014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287</v>
      </c>
      <c r="AK154">
        <v>34241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</row>
    <row r="155" spans="1:43" x14ac:dyDescent="0.25">
      <c r="A155">
        <v>20230726150450</v>
      </c>
      <c r="B155">
        <v>100</v>
      </c>
      <c r="C155">
        <v>10</v>
      </c>
      <c r="D155">
        <v>1</v>
      </c>
      <c r="E155">
        <v>0</v>
      </c>
      <c r="F155">
        <v>938.96900000000005</v>
      </c>
      <c r="G155">
        <v>8523.1299999999992</v>
      </c>
      <c r="H155">
        <v>0</v>
      </c>
      <c r="I155">
        <v>29831</v>
      </c>
      <c r="J155">
        <v>0</v>
      </c>
      <c r="K155">
        <v>33965</v>
      </c>
      <c r="L155">
        <v>1004.35</v>
      </c>
      <c r="M155">
        <v>938.33900000000006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0.24668699999999999</v>
      </c>
      <c r="U155">
        <v>0.25097999999999998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324</v>
      </c>
      <c r="AK155">
        <v>33641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</row>
    <row r="156" spans="1:43" x14ac:dyDescent="0.25">
      <c r="A156">
        <v>20230726150754</v>
      </c>
      <c r="B156">
        <v>100</v>
      </c>
      <c r="C156">
        <v>10</v>
      </c>
      <c r="D156">
        <v>1.5</v>
      </c>
      <c r="E156">
        <v>0</v>
      </c>
      <c r="F156">
        <v>635.68399999999997</v>
      </c>
      <c r="G156">
        <v>7205.35</v>
      </c>
      <c r="H156">
        <v>0</v>
      </c>
      <c r="I156">
        <v>25218.7</v>
      </c>
      <c r="J156">
        <v>0</v>
      </c>
      <c r="K156">
        <v>34743</v>
      </c>
      <c r="L156">
        <v>658.875</v>
      </c>
      <c r="M156">
        <v>635.31500000000005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0.20829300000000001</v>
      </c>
      <c r="U156">
        <v>0.207376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545</v>
      </c>
      <c r="AK156">
        <v>34198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</row>
    <row r="157" spans="1:43" x14ac:dyDescent="0.25">
      <c r="A157">
        <v>20230726151111</v>
      </c>
      <c r="B157">
        <v>100</v>
      </c>
      <c r="C157">
        <v>10</v>
      </c>
      <c r="D157">
        <v>2</v>
      </c>
      <c r="E157">
        <v>0</v>
      </c>
      <c r="F157">
        <v>722.37300000000005</v>
      </c>
      <c r="G157">
        <v>7557.32</v>
      </c>
      <c r="H157">
        <v>0</v>
      </c>
      <c r="I157">
        <v>26450.6</v>
      </c>
      <c r="J157">
        <v>0</v>
      </c>
      <c r="K157">
        <v>34547</v>
      </c>
      <c r="L157">
        <v>786.61699999999996</v>
      </c>
      <c r="M157">
        <v>721.03099999999995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0.21864600000000001</v>
      </c>
      <c r="U157">
        <v>0.21875700000000001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707</v>
      </c>
      <c r="AK157">
        <v>33840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</row>
    <row r="158" spans="1:43" x14ac:dyDescent="0.25">
      <c r="A158">
        <v>20230726151446</v>
      </c>
      <c r="B158">
        <v>100</v>
      </c>
      <c r="C158">
        <v>10</v>
      </c>
      <c r="D158">
        <v>5</v>
      </c>
      <c r="E158">
        <v>0</v>
      </c>
      <c r="F158">
        <v>861.34699999999998</v>
      </c>
      <c r="G158">
        <v>8148.97</v>
      </c>
      <c r="H158">
        <v>0</v>
      </c>
      <c r="I158">
        <v>28521.4</v>
      </c>
      <c r="J158">
        <v>0</v>
      </c>
      <c r="K158">
        <v>34149</v>
      </c>
      <c r="L158">
        <v>933.32299999999998</v>
      </c>
      <c r="M158">
        <v>857.53700000000003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0.24122099999999999</v>
      </c>
      <c r="U158">
        <v>0.23849300000000001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1717</v>
      </c>
      <c r="AK158">
        <v>32432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</row>
    <row r="159" spans="1:43" x14ac:dyDescent="0.25">
      <c r="A159">
        <v>20230726151745</v>
      </c>
      <c r="B159">
        <v>100</v>
      </c>
      <c r="C159">
        <v>10</v>
      </c>
      <c r="D159">
        <v>10</v>
      </c>
      <c r="E159">
        <v>0</v>
      </c>
      <c r="F159">
        <v>622.9</v>
      </c>
      <c r="G159">
        <v>6948.19</v>
      </c>
      <c r="H159">
        <v>0</v>
      </c>
      <c r="I159">
        <v>24318.7</v>
      </c>
      <c r="J159">
        <v>0</v>
      </c>
      <c r="K159">
        <v>34278</v>
      </c>
      <c r="L159">
        <v>646.27800000000002</v>
      </c>
      <c r="M159">
        <v>620.33799999999997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0.199986</v>
      </c>
      <c r="U159">
        <v>0.20299900000000001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3386</v>
      </c>
      <c r="AK159">
        <v>30892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</row>
    <row r="160" spans="1:43" x14ac:dyDescent="0.25">
      <c r="A160">
        <v>20230726152044</v>
      </c>
      <c r="B160">
        <v>100</v>
      </c>
      <c r="C160">
        <v>2</v>
      </c>
      <c r="D160">
        <v>0</v>
      </c>
      <c r="E160">
        <v>1</v>
      </c>
      <c r="F160">
        <v>617.851</v>
      </c>
      <c r="G160">
        <v>7086.03</v>
      </c>
      <c r="H160">
        <v>0</v>
      </c>
      <c r="I160">
        <v>24801.1</v>
      </c>
      <c r="J160">
        <v>0</v>
      </c>
      <c r="K160">
        <v>34851</v>
      </c>
      <c r="L160">
        <v>0</v>
      </c>
      <c r="M160">
        <v>617.851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0.203324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34851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</row>
    <row r="161" spans="1:43" x14ac:dyDescent="0.25">
      <c r="A161">
        <v>20230726152345</v>
      </c>
      <c r="B161">
        <v>100</v>
      </c>
      <c r="C161">
        <v>2</v>
      </c>
      <c r="D161">
        <v>0.2</v>
      </c>
      <c r="E161">
        <v>1</v>
      </c>
      <c r="F161">
        <v>621.41200000000003</v>
      </c>
      <c r="G161">
        <v>7099.26</v>
      </c>
      <c r="H161">
        <v>0</v>
      </c>
      <c r="I161">
        <v>24847.4</v>
      </c>
      <c r="J161">
        <v>0</v>
      </c>
      <c r="K161">
        <v>34593</v>
      </c>
      <c r="L161">
        <v>674.90099999999995</v>
      </c>
      <c r="M161">
        <v>621.28599999999994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0.215504</v>
      </c>
      <c r="U161">
        <v>0.20519799999999999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81</v>
      </c>
      <c r="AK161">
        <v>34512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</row>
    <row r="162" spans="1:43" x14ac:dyDescent="0.25">
      <c r="A162">
        <v>20230726152724</v>
      </c>
      <c r="B162">
        <v>100</v>
      </c>
      <c r="C162">
        <v>2</v>
      </c>
      <c r="D162">
        <v>0.5</v>
      </c>
      <c r="E162">
        <v>1</v>
      </c>
      <c r="F162">
        <v>854.34799999999996</v>
      </c>
      <c r="G162">
        <v>8214.1200000000008</v>
      </c>
      <c r="H162">
        <v>0</v>
      </c>
      <c r="I162">
        <v>28749.4</v>
      </c>
      <c r="J162">
        <v>0</v>
      </c>
      <c r="K162">
        <v>34354</v>
      </c>
      <c r="L162">
        <v>881</v>
      </c>
      <c r="M162">
        <v>854.21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0.24160400000000001</v>
      </c>
      <c r="U162">
        <v>0.239089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177</v>
      </c>
      <c r="AK162">
        <v>34177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</row>
    <row r="163" spans="1:43" x14ac:dyDescent="0.25">
      <c r="A163">
        <v>20230726153033</v>
      </c>
      <c r="B163">
        <v>100</v>
      </c>
      <c r="C163">
        <v>2</v>
      </c>
      <c r="D163">
        <v>0.8</v>
      </c>
      <c r="E163">
        <v>1</v>
      </c>
      <c r="F163">
        <v>641.61500000000001</v>
      </c>
      <c r="G163">
        <v>7212.87</v>
      </c>
      <c r="H163">
        <v>0</v>
      </c>
      <c r="I163">
        <v>25245</v>
      </c>
      <c r="J163">
        <v>0</v>
      </c>
      <c r="K163">
        <v>34528</v>
      </c>
      <c r="L163">
        <v>638.73199999999997</v>
      </c>
      <c r="M163">
        <v>641.63900000000001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0.205622</v>
      </c>
      <c r="U163">
        <v>0.208927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287</v>
      </c>
      <c r="AK163">
        <v>34241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</row>
    <row r="164" spans="1:43" x14ac:dyDescent="0.25">
      <c r="A164">
        <v>20230726153347</v>
      </c>
      <c r="B164">
        <v>100</v>
      </c>
      <c r="C164">
        <v>2</v>
      </c>
      <c r="D164">
        <v>1</v>
      </c>
      <c r="E164">
        <v>1</v>
      </c>
      <c r="F164">
        <v>660.21199999999999</v>
      </c>
      <c r="G164">
        <v>7278.67</v>
      </c>
      <c r="H164">
        <v>0</v>
      </c>
      <c r="I164">
        <v>25475.4</v>
      </c>
      <c r="J164">
        <v>0</v>
      </c>
      <c r="K164">
        <v>34454</v>
      </c>
      <c r="L164">
        <v>645.95500000000004</v>
      </c>
      <c r="M164">
        <v>660.351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0.20353499999999999</v>
      </c>
      <c r="U164">
        <v>0.21133299999999999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334</v>
      </c>
      <c r="AK164">
        <v>34120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</row>
    <row r="165" spans="1:43" x14ac:dyDescent="0.25">
      <c r="A165">
        <v>20230726153702</v>
      </c>
      <c r="B165">
        <v>100</v>
      </c>
      <c r="C165">
        <v>2</v>
      </c>
      <c r="D165">
        <v>1.5</v>
      </c>
      <c r="E165">
        <v>1</v>
      </c>
      <c r="F165">
        <v>639.81700000000001</v>
      </c>
      <c r="G165">
        <v>7234.57</v>
      </c>
      <c r="H165">
        <v>0</v>
      </c>
      <c r="I165">
        <v>25321</v>
      </c>
      <c r="J165">
        <v>0</v>
      </c>
      <c r="K165">
        <v>34743</v>
      </c>
      <c r="L165">
        <v>645</v>
      </c>
      <c r="M165">
        <v>639.73500000000001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0.21146999999999999</v>
      </c>
      <c r="U165">
        <v>0.208179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545</v>
      </c>
      <c r="AK165">
        <v>34198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</row>
    <row r="166" spans="1:43" x14ac:dyDescent="0.25">
      <c r="A166">
        <v>20230726154021</v>
      </c>
      <c r="B166">
        <v>100</v>
      </c>
      <c r="C166">
        <v>2</v>
      </c>
      <c r="D166">
        <v>2</v>
      </c>
      <c r="E166">
        <v>1</v>
      </c>
      <c r="F166">
        <v>660.65300000000002</v>
      </c>
      <c r="G166">
        <v>7314.01</v>
      </c>
      <c r="H166">
        <v>0</v>
      </c>
      <c r="I166">
        <v>25599</v>
      </c>
      <c r="J166">
        <v>0</v>
      </c>
      <c r="K166">
        <v>34591</v>
      </c>
      <c r="L166">
        <v>630.77599999999995</v>
      </c>
      <c r="M166">
        <v>661.27800000000002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0.204261</v>
      </c>
      <c r="U166">
        <v>0.211593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709</v>
      </c>
      <c r="AK166">
        <v>33882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</row>
    <row r="167" spans="1:43" x14ac:dyDescent="0.25">
      <c r="A167">
        <v>20230726154334</v>
      </c>
      <c r="B167">
        <v>100</v>
      </c>
      <c r="C167">
        <v>2</v>
      </c>
      <c r="D167">
        <v>5</v>
      </c>
      <c r="E167">
        <v>1</v>
      </c>
      <c r="F167">
        <v>635.11</v>
      </c>
      <c r="G167">
        <v>7095.35</v>
      </c>
      <c r="H167">
        <v>0</v>
      </c>
      <c r="I167">
        <v>24833.7</v>
      </c>
      <c r="J167">
        <v>0</v>
      </c>
      <c r="K167">
        <v>34364</v>
      </c>
      <c r="L167">
        <v>629.601</v>
      </c>
      <c r="M167">
        <v>635.40099999999995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0.20502100000000001</v>
      </c>
      <c r="U167">
        <v>0.20655299999999999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1722</v>
      </c>
      <c r="AK167">
        <v>32642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</row>
    <row r="168" spans="1:43" x14ac:dyDescent="0.25">
      <c r="A168">
        <v>20230726154643</v>
      </c>
      <c r="B168">
        <v>100</v>
      </c>
      <c r="C168">
        <v>2</v>
      </c>
      <c r="D168">
        <v>10</v>
      </c>
      <c r="E168">
        <v>1</v>
      </c>
      <c r="F168">
        <v>635.30499999999995</v>
      </c>
      <c r="G168">
        <v>7096.05</v>
      </c>
      <c r="H168">
        <v>0</v>
      </c>
      <c r="I168">
        <v>24836.2</v>
      </c>
      <c r="J168">
        <v>0</v>
      </c>
      <c r="K168">
        <v>34284</v>
      </c>
      <c r="L168">
        <v>635.02499999999998</v>
      </c>
      <c r="M168">
        <v>635.33600000000001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0.20638600000000001</v>
      </c>
      <c r="U168">
        <v>0.20704400000000001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3392</v>
      </c>
      <c r="AK168">
        <v>30892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</row>
    <row r="169" spans="1:43" x14ac:dyDescent="0.25">
      <c r="A169">
        <v>20230726154952</v>
      </c>
      <c r="B169">
        <v>100</v>
      </c>
      <c r="C169">
        <v>5</v>
      </c>
      <c r="D169">
        <v>0</v>
      </c>
      <c r="E169">
        <v>1</v>
      </c>
      <c r="F169">
        <v>617.851</v>
      </c>
      <c r="G169">
        <v>7086.03</v>
      </c>
      <c r="H169">
        <v>0</v>
      </c>
      <c r="I169">
        <v>24801.1</v>
      </c>
      <c r="J169">
        <v>0</v>
      </c>
      <c r="K169">
        <v>34851</v>
      </c>
      <c r="L169">
        <v>0</v>
      </c>
      <c r="M169">
        <v>617.851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0.203324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34851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</row>
    <row r="170" spans="1:43" x14ac:dyDescent="0.25">
      <c r="A170">
        <v>20230726155340</v>
      </c>
      <c r="B170">
        <v>100</v>
      </c>
      <c r="C170">
        <v>5</v>
      </c>
      <c r="D170">
        <v>0.2</v>
      </c>
      <c r="E170">
        <v>1</v>
      </c>
      <c r="F170">
        <v>830.63300000000004</v>
      </c>
      <c r="G170">
        <v>8001.85</v>
      </c>
      <c r="H170">
        <v>0</v>
      </c>
      <c r="I170">
        <v>28006.5</v>
      </c>
      <c r="J170">
        <v>0</v>
      </c>
      <c r="K170">
        <v>34173</v>
      </c>
      <c r="L170">
        <v>830.07399999999996</v>
      </c>
      <c r="M170">
        <v>830.63499999999999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0.233902</v>
      </c>
      <c r="U170">
        <v>0.23415800000000001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81</v>
      </c>
      <c r="AK170">
        <v>34092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</row>
    <row r="171" spans="1:43" x14ac:dyDescent="0.25">
      <c r="A171">
        <v>20230726155722</v>
      </c>
      <c r="B171">
        <v>100</v>
      </c>
      <c r="C171">
        <v>5</v>
      </c>
      <c r="D171">
        <v>0.5</v>
      </c>
      <c r="E171">
        <v>1</v>
      </c>
      <c r="F171">
        <v>796.346</v>
      </c>
      <c r="G171">
        <v>7879.46</v>
      </c>
      <c r="H171">
        <v>0</v>
      </c>
      <c r="I171">
        <v>27578.1</v>
      </c>
      <c r="J171">
        <v>0</v>
      </c>
      <c r="K171">
        <v>34323</v>
      </c>
      <c r="L171">
        <v>681.298</v>
      </c>
      <c r="M171">
        <v>796.94600000000003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0.209172</v>
      </c>
      <c r="U171">
        <v>0.22967399999999999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178</v>
      </c>
      <c r="AK171">
        <v>34145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</row>
    <row r="172" spans="1:43" x14ac:dyDescent="0.25">
      <c r="A172">
        <v>20230726160055</v>
      </c>
      <c r="B172">
        <v>100</v>
      </c>
      <c r="C172">
        <v>5</v>
      </c>
      <c r="D172">
        <v>0.8</v>
      </c>
      <c r="E172">
        <v>1</v>
      </c>
      <c r="F172">
        <v>738.27599999999995</v>
      </c>
      <c r="G172">
        <v>7637.46</v>
      </c>
      <c r="H172">
        <v>0</v>
      </c>
      <c r="I172">
        <v>26731.1</v>
      </c>
      <c r="J172">
        <v>0</v>
      </c>
      <c r="K172">
        <v>34528</v>
      </c>
      <c r="L172">
        <v>701.28899999999999</v>
      </c>
      <c r="M172">
        <v>738.58600000000001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0.21577499999999999</v>
      </c>
      <c r="U172">
        <v>0.22124099999999999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287</v>
      </c>
      <c r="AK172">
        <v>34241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</row>
    <row r="173" spans="1:43" x14ac:dyDescent="0.25">
      <c r="A173">
        <v>20230726160406</v>
      </c>
      <c r="B173">
        <v>100</v>
      </c>
      <c r="C173">
        <v>5</v>
      </c>
      <c r="D173">
        <v>1</v>
      </c>
      <c r="E173">
        <v>1</v>
      </c>
      <c r="F173">
        <v>648.88699999999994</v>
      </c>
      <c r="G173">
        <v>7225.96</v>
      </c>
      <c r="H173">
        <v>0</v>
      </c>
      <c r="I173">
        <v>25290.9</v>
      </c>
      <c r="J173">
        <v>0</v>
      </c>
      <c r="K173">
        <v>34454</v>
      </c>
      <c r="L173">
        <v>624.43399999999997</v>
      </c>
      <c r="M173">
        <v>649.12699999999995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0.20106399999999999</v>
      </c>
      <c r="U173">
        <v>0.209813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334</v>
      </c>
      <c r="AK173">
        <v>34120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</row>
    <row r="174" spans="1:43" x14ac:dyDescent="0.25">
      <c r="A174">
        <v>20230726160708</v>
      </c>
      <c r="B174">
        <v>100</v>
      </c>
      <c r="C174">
        <v>5</v>
      </c>
      <c r="D174">
        <v>1.5</v>
      </c>
      <c r="E174">
        <v>1</v>
      </c>
      <c r="F174">
        <v>640.80700000000002</v>
      </c>
      <c r="G174">
        <v>7249.26</v>
      </c>
      <c r="H174">
        <v>0</v>
      </c>
      <c r="I174">
        <v>25372.400000000001</v>
      </c>
      <c r="J174">
        <v>0</v>
      </c>
      <c r="K174">
        <v>34743</v>
      </c>
      <c r="L174">
        <v>644.44000000000005</v>
      </c>
      <c r="M174">
        <v>640.74900000000002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0.21162800000000001</v>
      </c>
      <c r="U174">
        <v>0.20860699999999999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545</v>
      </c>
      <c r="AK174">
        <v>34198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</row>
    <row r="175" spans="1:43" x14ac:dyDescent="0.25">
      <c r="A175">
        <v>20230726161108</v>
      </c>
      <c r="B175">
        <v>100</v>
      </c>
      <c r="C175">
        <v>5</v>
      </c>
      <c r="D175">
        <v>2</v>
      </c>
      <c r="E175">
        <v>1</v>
      </c>
      <c r="F175">
        <v>1007.24</v>
      </c>
      <c r="G175">
        <v>8893.14</v>
      </c>
      <c r="H175">
        <v>0</v>
      </c>
      <c r="I175">
        <v>31126</v>
      </c>
      <c r="J175">
        <v>0</v>
      </c>
      <c r="K175">
        <v>34173</v>
      </c>
      <c r="L175">
        <v>974.91800000000001</v>
      </c>
      <c r="M175">
        <v>1007.91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0.24937899999999999</v>
      </c>
      <c r="U175">
        <v>0.26046599999999998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699</v>
      </c>
      <c r="AK175">
        <v>33474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</row>
    <row r="176" spans="1:43" x14ac:dyDescent="0.25">
      <c r="A176">
        <v>20230726161420</v>
      </c>
      <c r="B176">
        <v>100</v>
      </c>
      <c r="C176">
        <v>5</v>
      </c>
      <c r="D176">
        <v>5</v>
      </c>
      <c r="E176">
        <v>1</v>
      </c>
      <c r="F176">
        <v>642.05399999999997</v>
      </c>
      <c r="G176">
        <v>7128.16</v>
      </c>
      <c r="H176">
        <v>0</v>
      </c>
      <c r="I176">
        <v>24948.6</v>
      </c>
      <c r="J176">
        <v>0</v>
      </c>
      <c r="K176">
        <v>34364</v>
      </c>
      <c r="L176">
        <v>647.90700000000004</v>
      </c>
      <c r="M176">
        <v>641.74599999999998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0.20736599999999999</v>
      </c>
      <c r="U176">
        <v>0.20743400000000001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1722</v>
      </c>
      <c r="AK176">
        <v>32642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</row>
    <row r="177" spans="1:43" x14ac:dyDescent="0.25">
      <c r="A177">
        <v>20230726161721</v>
      </c>
      <c r="B177">
        <v>100</v>
      </c>
      <c r="C177">
        <v>5</v>
      </c>
      <c r="D177">
        <v>10</v>
      </c>
      <c r="E177">
        <v>1</v>
      </c>
      <c r="F177">
        <v>639.23199999999997</v>
      </c>
      <c r="G177">
        <v>7100.84</v>
      </c>
      <c r="H177">
        <v>0</v>
      </c>
      <c r="I177">
        <v>24853</v>
      </c>
      <c r="J177">
        <v>0</v>
      </c>
      <c r="K177">
        <v>34267</v>
      </c>
      <c r="L177">
        <v>646.09199999999998</v>
      </c>
      <c r="M177">
        <v>638.48299999999995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0.20763000000000001</v>
      </c>
      <c r="U177">
        <v>0.207176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3375</v>
      </c>
      <c r="AK177">
        <v>30892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</row>
    <row r="178" spans="1:43" x14ac:dyDescent="0.25">
      <c r="A178">
        <v>20230726162023</v>
      </c>
      <c r="B178">
        <v>100</v>
      </c>
      <c r="C178">
        <v>10</v>
      </c>
      <c r="D178">
        <v>0</v>
      </c>
      <c r="E178">
        <v>1</v>
      </c>
      <c r="F178">
        <v>617.851</v>
      </c>
      <c r="G178">
        <v>7086.03</v>
      </c>
      <c r="H178">
        <v>0</v>
      </c>
      <c r="I178">
        <v>24801.1</v>
      </c>
      <c r="J178">
        <v>0</v>
      </c>
      <c r="K178">
        <v>34851</v>
      </c>
      <c r="L178">
        <v>0</v>
      </c>
      <c r="M178">
        <v>617.851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0.203324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34851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</row>
    <row r="179" spans="1:43" x14ac:dyDescent="0.25">
      <c r="A179">
        <v>20230726162401</v>
      </c>
      <c r="B179">
        <v>100</v>
      </c>
      <c r="C179">
        <v>10</v>
      </c>
      <c r="D179">
        <v>0.2</v>
      </c>
      <c r="E179">
        <v>1</v>
      </c>
      <c r="F179">
        <v>838.1</v>
      </c>
      <c r="G179">
        <v>8034.92</v>
      </c>
      <c r="H179">
        <v>0</v>
      </c>
      <c r="I179">
        <v>28122.2</v>
      </c>
      <c r="J179">
        <v>0</v>
      </c>
      <c r="K179">
        <v>34194</v>
      </c>
      <c r="L179">
        <v>724.01199999999994</v>
      </c>
      <c r="M179">
        <v>838.37099999999998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0.21973000000000001</v>
      </c>
      <c r="U179">
        <v>0.235016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81</v>
      </c>
      <c r="AK179">
        <v>34113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</row>
    <row r="180" spans="1:43" x14ac:dyDescent="0.25">
      <c r="A180">
        <v>20230726162701</v>
      </c>
      <c r="B180">
        <v>100</v>
      </c>
      <c r="C180">
        <v>10</v>
      </c>
      <c r="D180">
        <v>0.5</v>
      </c>
      <c r="E180">
        <v>1</v>
      </c>
      <c r="F180">
        <v>666.27700000000004</v>
      </c>
      <c r="G180">
        <v>7280.52</v>
      </c>
      <c r="H180">
        <v>0</v>
      </c>
      <c r="I180">
        <v>25481.8</v>
      </c>
      <c r="J180">
        <v>0</v>
      </c>
      <c r="K180">
        <v>34490</v>
      </c>
      <c r="L180">
        <v>586.48900000000003</v>
      </c>
      <c r="M180">
        <v>666.69100000000003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0.198181</v>
      </c>
      <c r="U180">
        <v>0.21115800000000001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178</v>
      </c>
      <c r="AK180">
        <v>34312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</row>
    <row r="181" spans="1:43" x14ac:dyDescent="0.25">
      <c r="A181">
        <v>20230726163009</v>
      </c>
      <c r="B181">
        <v>100</v>
      </c>
      <c r="C181">
        <v>10</v>
      </c>
      <c r="D181">
        <v>0.8</v>
      </c>
      <c r="E181">
        <v>1</v>
      </c>
      <c r="F181">
        <v>729.46500000000003</v>
      </c>
      <c r="G181">
        <v>7551.84</v>
      </c>
      <c r="H181">
        <v>0</v>
      </c>
      <c r="I181">
        <v>26431.4</v>
      </c>
      <c r="J181">
        <v>0</v>
      </c>
      <c r="K181">
        <v>34392</v>
      </c>
      <c r="L181">
        <v>750.95399999999995</v>
      </c>
      <c r="M181">
        <v>729.28599999999994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0.22261300000000001</v>
      </c>
      <c r="U181">
        <v>0.219556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284</v>
      </c>
      <c r="AK181">
        <v>34108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</row>
    <row r="182" spans="1:43" x14ac:dyDescent="0.25">
      <c r="A182">
        <v>20230726163333</v>
      </c>
      <c r="B182">
        <v>100</v>
      </c>
      <c r="C182">
        <v>10</v>
      </c>
      <c r="D182">
        <v>1</v>
      </c>
      <c r="E182">
        <v>1</v>
      </c>
      <c r="F182">
        <v>783.18299999999999</v>
      </c>
      <c r="G182">
        <v>7846.6</v>
      </c>
      <c r="H182">
        <v>0</v>
      </c>
      <c r="I182">
        <v>27463.1</v>
      </c>
      <c r="J182">
        <v>0</v>
      </c>
      <c r="K182">
        <v>34306</v>
      </c>
      <c r="L182">
        <v>742.48199999999997</v>
      </c>
      <c r="M182">
        <v>783.58100000000002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0.21829299999999999</v>
      </c>
      <c r="U182">
        <v>0.228826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332</v>
      </c>
      <c r="AK182">
        <v>33974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</row>
    <row r="183" spans="1:43" x14ac:dyDescent="0.25">
      <c r="A183">
        <v>20230727072539</v>
      </c>
      <c r="B183">
        <v>100</v>
      </c>
      <c r="C183">
        <v>10</v>
      </c>
      <c r="D183">
        <v>1.5</v>
      </c>
      <c r="E183">
        <v>1</v>
      </c>
      <c r="F183">
        <v>647.60400000000004</v>
      </c>
      <c r="G183">
        <v>7284.25</v>
      </c>
      <c r="H183">
        <v>0</v>
      </c>
      <c r="I183">
        <v>25494.9</v>
      </c>
      <c r="J183">
        <v>0</v>
      </c>
      <c r="K183">
        <v>34743</v>
      </c>
      <c r="L183">
        <v>651.67499999999995</v>
      </c>
      <c r="M183">
        <v>647.53899999999999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0.213398</v>
      </c>
      <c r="U183">
        <v>0.20960100000000001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545</v>
      </c>
      <c r="AK183">
        <v>34198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</row>
    <row r="184" spans="1:43" x14ac:dyDescent="0.25">
      <c r="A184">
        <v>20230727072832</v>
      </c>
      <c r="B184">
        <v>100</v>
      </c>
      <c r="C184">
        <v>10</v>
      </c>
      <c r="D184">
        <v>2</v>
      </c>
      <c r="E184">
        <v>1</v>
      </c>
      <c r="F184">
        <v>645.67999999999995</v>
      </c>
      <c r="G184">
        <v>7215.27</v>
      </c>
      <c r="H184">
        <v>0</v>
      </c>
      <c r="I184">
        <v>25253.5</v>
      </c>
      <c r="J184">
        <v>0</v>
      </c>
      <c r="K184">
        <v>34591</v>
      </c>
      <c r="L184">
        <v>633.38900000000001</v>
      </c>
      <c r="M184">
        <v>645.93700000000001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0.20458499999999999</v>
      </c>
      <c r="U184">
        <v>0.208672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709</v>
      </c>
      <c r="AK184">
        <v>33882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</row>
    <row r="185" spans="1:43" x14ac:dyDescent="0.25">
      <c r="A185">
        <v>20230727073125</v>
      </c>
      <c r="B185">
        <v>100</v>
      </c>
      <c r="C185">
        <v>10</v>
      </c>
      <c r="D185">
        <v>5</v>
      </c>
      <c r="E185">
        <v>1</v>
      </c>
      <c r="F185">
        <v>642.35400000000004</v>
      </c>
      <c r="G185">
        <v>7122.89</v>
      </c>
      <c r="H185">
        <v>0</v>
      </c>
      <c r="I185">
        <v>24930.1</v>
      </c>
      <c r="J185">
        <v>0</v>
      </c>
      <c r="K185">
        <v>34364</v>
      </c>
      <c r="L185">
        <v>639.57500000000005</v>
      </c>
      <c r="M185">
        <v>642.50099999999998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0.206931</v>
      </c>
      <c r="U185">
        <v>0.20729600000000001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1722</v>
      </c>
      <c r="AK185">
        <v>32642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</row>
    <row r="186" spans="1:43" x14ac:dyDescent="0.25">
      <c r="A186">
        <v>20230727073423</v>
      </c>
      <c r="B186">
        <v>100</v>
      </c>
      <c r="C186">
        <v>10</v>
      </c>
      <c r="D186">
        <v>10</v>
      </c>
      <c r="E186">
        <v>1</v>
      </c>
      <c r="F186">
        <v>679.60400000000004</v>
      </c>
      <c r="G186">
        <v>7297.52</v>
      </c>
      <c r="H186">
        <v>0</v>
      </c>
      <c r="I186">
        <v>25541.3</v>
      </c>
      <c r="J186">
        <v>0</v>
      </c>
      <c r="K186">
        <v>34278</v>
      </c>
      <c r="L186">
        <v>688.17399999999998</v>
      </c>
      <c r="M186">
        <v>678.66399999999999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0.212894</v>
      </c>
      <c r="U186">
        <v>0.212892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3386</v>
      </c>
      <c r="AK186">
        <v>30892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550CF-338A-4E6E-BA60-7A831B51FFAF}">
  <dimension ref="A1:CB181"/>
  <sheetViews>
    <sheetView zoomScale="115" zoomScaleNormal="115" workbookViewId="0">
      <pane xSplit="5" ySplit="1" topLeftCell="F192" activePane="bottomRight" state="frozen"/>
      <selection pane="topRight" activeCell="F1" sqref="F1"/>
      <selection pane="bottomLeft" activeCell="A3" sqref="A3"/>
      <selection pane="bottomRight" activeCell="AA221" sqref="AA221"/>
    </sheetView>
  </sheetViews>
  <sheetFormatPr defaultRowHeight="15" x14ac:dyDescent="0.25"/>
  <cols>
    <col min="1" max="1" width="12.42578125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64</v>
      </c>
      <c r="AS1" t="s">
        <v>65</v>
      </c>
      <c r="AT1" t="s">
        <v>66</v>
      </c>
      <c r="AU1" t="s">
        <v>67</v>
      </c>
      <c r="AV1" t="s">
        <v>68</v>
      </c>
      <c r="AW1" t="s">
        <v>69</v>
      </c>
      <c r="AX1" t="s">
        <v>70</v>
      </c>
      <c r="AY1" t="s">
        <v>71</v>
      </c>
      <c r="AZ1" t="s">
        <v>72</v>
      </c>
      <c r="BA1" t="s">
        <v>73</v>
      </c>
      <c r="BB1" t="s">
        <v>74</v>
      </c>
      <c r="BC1" t="s">
        <v>75</v>
      </c>
      <c r="BD1" t="s">
        <v>76</v>
      </c>
      <c r="BE1" t="s">
        <v>77</v>
      </c>
      <c r="BF1" t="s">
        <v>78</v>
      </c>
      <c r="BG1" t="s">
        <v>79</v>
      </c>
      <c r="BH1" t="s">
        <v>80</v>
      </c>
      <c r="BI1" t="s">
        <v>81</v>
      </c>
      <c r="BJ1" t="s">
        <v>82</v>
      </c>
      <c r="BK1" t="s">
        <v>83</v>
      </c>
      <c r="BL1" t="s">
        <v>84</v>
      </c>
      <c r="BM1" t="s">
        <v>85</v>
      </c>
      <c r="BN1" t="s">
        <v>86</v>
      </c>
      <c r="BO1" t="s">
        <v>87</v>
      </c>
      <c r="BP1" t="s">
        <v>88</v>
      </c>
      <c r="BQ1" t="s">
        <v>89</v>
      </c>
      <c r="BR1" t="s">
        <v>90</v>
      </c>
      <c r="BS1" t="s">
        <v>91</v>
      </c>
      <c r="BT1" t="s">
        <v>92</v>
      </c>
      <c r="BU1" t="s">
        <v>93</v>
      </c>
      <c r="BV1" t="s">
        <v>94</v>
      </c>
      <c r="BW1" t="s">
        <v>95</v>
      </c>
      <c r="BX1" t="s">
        <v>96</v>
      </c>
      <c r="BY1" t="s">
        <v>97</v>
      </c>
      <c r="BZ1" t="s">
        <v>98</v>
      </c>
      <c r="CA1" t="s">
        <v>99</v>
      </c>
      <c r="CB1" t="s">
        <v>100</v>
      </c>
    </row>
    <row r="2" spans="1:80" x14ac:dyDescent="0.25">
      <c r="A2" t="s">
        <v>102</v>
      </c>
    </row>
    <row r="3" spans="1:80" x14ac:dyDescent="0.25">
      <c r="A3">
        <v>20230727194700</v>
      </c>
      <c r="B3">
        <v>100</v>
      </c>
      <c r="C3">
        <v>0</v>
      </c>
      <c r="D3">
        <v>0</v>
      </c>
      <c r="E3">
        <v>0</v>
      </c>
      <c r="F3">
        <v>617.851</v>
      </c>
      <c r="G3">
        <v>7086.03</v>
      </c>
      <c r="H3">
        <v>0</v>
      </c>
      <c r="I3">
        <v>24801.1</v>
      </c>
      <c r="J3">
        <v>0</v>
      </c>
      <c r="K3">
        <v>34851</v>
      </c>
      <c r="L3">
        <v>0</v>
      </c>
      <c r="M3">
        <v>617.851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0.203324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34851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1300.0899999999999</v>
      </c>
      <c r="AS3">
        <v>0</v>
      </c>
      <c r="AT3">
        <v>4550.32</v>
      </c>
      <c r="AU3">
        <v>0</v>
      </c>
      <c r="AV3">
        <v>7071</v>
      </c>
      <c r="AW3">
        <v>0</v>
      </c>
      <c r="AX3">
        <v>565.59199999999998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0.183862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7071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</row>
    <row r="4" spans="1:80" x14ac:dyDescent="0.25">
      <c r="A4">
        <v>20230727195007</v>
      </c>
      <c r="B4">
        <v>100</v>
      </c>
      <c r="C4">
        <v>0</v>
      </c>
      <c r="D4">
        <v>5</v>
      </c>
      <c r="E4">
        <v>0</v>
      </c>
      <c r="F4">
        <v>643.95500000000004</v>
      </c>
      <c r="G4">
        <v>7167.36</v>
      </c>
      <c r="H4">
        <v>0</v>
      </c>
      <c r="I4">
        <v>25085.8</v>
      </c>
      <c r="J4">
        <v>0</v>
      </c>
      <c r="K4">
        <v>34364</v>
      </c>
      <c r="L4">
        <v>675.54700000000003</v>
      </c>
      <c r="M4">
        <v>642.28800000000001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0.22428799999999999</v>
      </c>
      <c r="U4">
        <v>0.20774300000000001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1722</v>
      </c>
      <c r="AK4">
        <v>32642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1292.46</v>
      </c>
      <c r="AS4">
        <v>0</v>
      </c>
      <c r="AT4">
        <v>4523.6000000000004</v>
      </c>
      <c r="AU4">
        <v>0</v>
      </c>
      <c r="AV4">
        <v>6989</v>
      </c>
      <c r="AW4">
        <v>633.48099999999999</v>
      </c>
      <c r="AX4">
        <v>611.39300000000003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0.200401</v>
      </c>
      <c r="BF4">
        <v>0.18401500000000001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389</v>
      </c>
      <c r="BV4">
        <v>6600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</row>
    <row r="5" spans="1:80" x14ac:dyDescent="0.25">
      <c r="A5">
        <v>20230727195329</v>
      </c>
      <c r="B5">
        <v>100</v>
      </c>
      <c r="C5">
        <v>0</v>
      </c>
      <c r="D5">
        <v>10</v>
      </c>
      <c r="E5">
        <v>0</v>
      </c>
      <c r="F5">
        <v>741.75599999999997</v>
      </c>
      <c r="G5">
        <v>7688.53</v>
      </c>
      <c r="H5">
        <v>0</v>
      </c>
      <c r="I5">
        <v>26909.8</v>
      </c>
      <c r="J5">
        <v>0</v>
      </c>
      <c r="K5">
        <v>34272</v>
      </c>
      <c r="L5">
        <v>758.77300000000002</v>
      </c>
      <c r="M5">
        <v>739.88900000000001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0.237681</v>
      </c>
      <c r="U5">
        <v>0.22287399999999999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3389</v>
      </c>
      <c r="AK5">
        <v>30883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1788.48</v>
      </c>
      <c r="AS5">
        <v>0</v>
      </c>
      <c r="AT5">
        <v>6259.69</v>
      </c>
      <c r="AU5">
        <v>0</v>
      </c>
      <c r="AV5">
        <v>7424</v>
      </c>
      <c r="AW5">
        <v>920.71699999999998</v>
      </c>
      <c r="AX5">
        <v>996.47900000000004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0.239868</v>
      </c>
      <c r="BF5">
        <v>0.24102299999999999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757</v>
      </c>
      <c r="BV5">
        <v>6667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</row>
    <row r="6" spans="1:80" x14ac:dyDescent="0.25">
      <c r="A6">
        <v>20230727195710</v>
      </c>
      <c r="B6">
        <v>100</v>
      </c>
      <c r="C6">
        <v>0</v>
      </c>
      <c r="D6">
        <v>15</v>
      </c>
      <c r="E6">
        <v>0</v>
      </c>
      <c r="F6">
        <v>755.84699999999998</v>
      </c>
      <c r="G6">
        <v>7853.85</v>
      </c>
      <c r="H6">
        <v>0</v>
      </c>
      <c r="I6">
        <v>27488.5</v>
      </c>
      <c r="J6">
        <v>0</v>
      </c>
      <c r="K6">
        <v>34522</v>
      </c>
      <c r="L6">
        <v>789.16300000000001</v>
      </c>
      <c r="M6">
        <v>749.87699999999995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0.24152299999999999</v>
      </c>
      <c r="U6">
        <v>0.22499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5246</v>
      </c>
      <c r="AK6">
        <v>29276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1753.69</v>
      </c>
      <c r="AS6">
        <v>0</v>
      </c>
      <c r="AT6">
        <v>6137.9</v>
      </c>
      <c r="AU6">
        <v>0</v>
      </c>
      <c r="AV6">
        <v>7576</v>
      </c>
      <c r="AW6">
        <v>938.48900000000003</v>
      </c>
      <c r="AX6">
        <v>957.15899999999999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0.23500699999999999</v>
      </c>
      <c r="BF6">
        <v>0.23074500000000001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1305</v>
      </c>
      <c r="BV6">
        <v>6271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</row>
    <row r="7" spans="1:80" x14ac:dyDescent="0.25">
      <c r="A7">
        <v>20230727200024</v>
      </c>
      <c r="B7">
        <v>100</v>
      </c>
      <c r="C7">
        <v>0</v>
      </c>
      <c r="D7">
        <v>20</v>
      </c>
      <c r="E7">
        <v>0</v>
      </c>
      <c r="F7">
        <v>658.83</v>
      </c>
      <c r="G7">
        <v>7367.42</v>
      </c>
      <c r="H7">
        <v>0</v>
      </c>
      <c r="I7">
        <v>25786</v>
      </c>
      <c r="J7">
        <v>0</v>
      </c>
      <c r="K7">
        <v>34584</v>
      </c>
      <c r="L7">
        <v>682.85199999999998</v>
      </c>
      <c r="M7">
        <v>652.82500000000005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0.22604199999999999</v>
      </c>
      <c r="U7">
        <v>0.20977699999999999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6916</v>
      </c>
      <c r="AK7">
        <v>27668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1461.17</v>
      </c>
      <c r="AS7">
        <v>0</v>
      </c>
      <c r="AT7">
        <v>5114.08</v>
      </c>
      <c r="AU7">
        <v>0</v>
      </c>
      <c r="AV7">
        <v>7524</v>
      </c>
      <c r="AW7">
        <v>647.798</v>
      </c>
      <c r="AX7">
        <v>610.47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0.20923800000000001</v>
      </c>
      <c r="BF7">
        <v>0.19036600000000001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1529</v>
      </c>
      <c r="BV7">
        <v>5995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</row>
    <row r="8" spans="1:80" x14ac:dyDescent="0.25">
      <c r="A8">
        <v>20230727200411</v>
      </c>
      <c r="B8">
        <v>100</v>
      </c>
      <c r="C8">
        <v>0</v>
      </c>
      <c r="D8">
        <v>25</v>
      </c>
      <c r="E8">
        <v>0</v>
      </c>
      <c r="F8">
        <v>817.36400000000003</v>
      </c>
      <c r="G8">
        <v>8320.19</v>
      </c>
      <c r="H8">
        <v>0</v>
      </c>
      <c r="I8">
        <v>29120.7</v>
      </c>
      <c r="J8">
        <v>0</v>
      </c>
      <c r="K8">
        <v>34630</v>
      </c>
      <c r="L8">
        <v>868.072</v>
      </c>
      <c r="M8">
        <v>800.15700000000004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0.25678600000000001</v>
      </c>
      <c r="U8">
        <v>0.234652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8774</v>
      </c>
      <c r="AK8">
        <v>25856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2067.71</v>
      </c>
      <c r="AS8">
        <v>0</v>
      </c>
      <c r="AT8">
        <v>7236.97</v>
      </c>
      <c r="AU8">
        <v>0</v>
      </c>
      <c r="AV8">
        <v>7966</v>
      </c>
      <c r="AW8">
        <v>1109.44</v>
      </c>
      <c r="AX8">
        <v>1105.97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0.26519999999999999</v>
      </c>
      <c r="BF8">
        <v>0.25734800000000002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2251</v>
      </c>
      <c r="BV8">
        <v>5715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</row>
    <row r="9" spans="1:80" x14ac:dyDescent="0.25">
      <c r="A9">
        <v>20230728082045</v>
      </c>
      <c r="B9">
        <v>100</v>
      </c>
      <c r="C9">
        <v>0</v>
      </c>
      <c r="D9">
        <v>30</v>
      </c>
      <c r="E9">
        <v>0</v>
      </c>
      <c r="F9">
        <v>697.17100000000005</v>
      </c>
      <c r="G9">
        <v>7737.24</v>
      </c>
      <c r="H9">
        <v>0</v>
      </c>
      <c r="I9">
        <v>27080.3</v>
      </c>
      <c r="J9">
        <v>0</v>
      </c>
      <c r="K9">
        <v>34691</v>
      </c>
      <c r="L9">
        <v>730.66200000000003</v>
      </c>
      <c r="M9">
        <v>683.03800000000001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0.235707</v>
      </c>
      <c r="U9">
        <v>0.21768499999999999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10295</v>
      </c>
      <c r="AK9">
        <v>24396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309421</v>
      </c>
      <c r="AS9" s="1">
        <v>4307800</v>
      </c>
      <c r="AT9" s="1">
        <v>1082970</v>
      </c>
      <c r="AU9" s="1">
        <v>1076950</v>
      </c>
      <c r="AV9">
        <v>7899</v>
      </c>
      <c r="AW9">
        <v>668.75199999999995</v>
      </c>
      <c r="AX9">
        <v>624.38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0.20038700000000001</v>
      </c>
      <c r="BF9">
        <v>0.18648500000000001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2456</v>
      </c>
      <c r="BV9">
        <v>5443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</row>
    <row r="10" spans="1:80" x14ac:dyDescent="0.25">
      <c r="A10">
        <v>20230728082413</v>
      </c>
      <c r="B10">
        <v>100</v>
      </c>
      <c r="C10">
        <v>0</v>
      </c>
      <c r="D10">
        <v>35</v>
      </c>
      <c r="E10">
        <v>0</v>
      </c>
      <c r="F10">
        <v>765.81200000000001</v>
      </c>
      <c r="G10">
        <v>8142.49</v>
      </c>
      <c r="H10">
        <v>0</v>
      </c>
      <c r="I10">
        <v>28498.7</v>
      </c>
      <c r="J10">
        <v>0</v>
      </c>
      <c r="K10">
        <v>34537</v>
      </c>
      <c r="L10">
        <v>795.29600000000005</v>
      </c>
      <c r="M10">
        <v>750.02800000000002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0.246611</v>
      </c>
      <c r="U10">
        <v>0.22995299999999999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12042</v>
      </c>
      <c r="AK10">
        <v>22495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1679.94</v>
      </c>
      <c r="AS10">
        <v>0</v>
      </c>
      <c r="AT10">
        <v>5879.79</v>
      </c>
      <c r="AU10">
        <v>0</v>
      </c>
      <c r="AV10">
        <v>8272</v>
      </c>
      <c r="AW10">
        <v>722.81700000000001</v>
      </c>
      <c r="AX10">
        <v>722.10500000000002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0.20688100000000001</v>
      </c>
      <c r="BF10">
        <v>0.20099400000000001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2942</v>
      </c>
      <c r="BV10">
        <v>5330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</row>
    <row r="11" spans="1:80" x14ac:dyDescent="0.25">
      <c r="A11">
        <v>20230728082735</v>
      </c>
      <c r="B11">
        <v>100</v>
      </c>
      <c r="C11">
        <v>0</v>
      </c>
      <c r="D11">
        <v>40</v>
      </c>
      <c r="E11">
        <v>0</v>
      </c>
      <c r="F11">
        <v>753.98400000000004</v>
      </c>
      <c r="G11">
        <v>8093.37</v>
      </c>
      <c r="H11">
        <v>0</v>
      </c>
      <c r="I11">
        <v>28326.799999999999</v>
      </c>
      <c r="J11">
        <v>0</v>
      </c>
      <c r="K11">
        <v>34730</v>
      </c>
      <c r="L11">
        <v>798.00800000000004</v>
      </c>
      <c r="M11">
        <v>724.39800000000002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0.24765400000000001</v>
      </c>
      <c r="U11">
        <v>0.223214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13959</v>
      </c>
      <c r="AK11">
        <v>20771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309665</v>
      </c>
      <c r="AS11" s="1">
        <v>4307800</v>
      </c>
      <c r="AT11" s="1">
        <v>1083830</v>
      </c>
      <c r="AU11" s="1">
        <v>1076950</v>
      </c>
      <c r="AV11">
        <v>8414</v>
      </c>
      <c r="AW11">
        <v>805.35599999999999</v>
      </c>
      <c r="AX11">
        <v>711.91899999999998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0.223163</v>
      </c>
      <c r="BF11">
        <v>0.19695199999999999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3582</v>
      </c>
      <c r="BV11">
        <v>4832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</row>
    <row r="12" spans="1:80" x14ac:dyDescent="0.25">
      <c r="A12">
        <v>20230728083110</v>
      </c>
      <c r="B12">
        <v>100</v>
      </c>
      <c r="C12">
        <v>0</v>
      </c>
      <c r="D12">
        <v>45</v>
      </c>
      <c r="E12">
        <v>0</v>
      </c>
      <c r="F12">
        <v>828.471</v>
      </c>
      <c r="G12">
        <v>8543.19</v>
      </c>
      <c r="H12">
        <v>0</v>
      </c>
      <c r="I12">
        <v>29901.200000000001</v>
      </c>
      <c r="J12">
        <v>0</v>
      </c>
      <c r="K12">
        <v>34297</v>
      </c>
      <c r="L12">
        <v>888.86199999999997</v>
      </c>
      <c r="M12">
        <v>778.85500000000002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0.26868500000000001</v>
      </c>
      <c r="U12">
        <v>0.23299900000000001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15469</v>
      </c>
      <c r="AK12">
        <v>18828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1979.46</v>
      </c>
      <c r="AS12">
        <v>-109.57299999999999</v>
      </c>
      <c r="AT12">
        <v>6928.1</v>
      </c>
      <c r="AU12">
        <v>-27.3933</v>
      </c>
      <c r="AV12">
        <v>8908</v>
      </c>
      <c r="AW12">
        <v>848.25199999999995</v>
      </c>
      <c r="AX12">
        <v>754.28300000000002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0.236814</v>
      </c>
      <c r="BF12">
        <v>0.202791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4342</v>
      </c>
      <c r="BV12">
        <v>4566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</row>
    <row r="13" spans="1:80" x14ac:dyDescent="0.25">
      <c r="A13">
        <v>20230728083524</v>
      </c>
      <c r="B13">
        <v>100</v>
      </c>
      <c r="C13">
        <v>0</v>
      </c>
      <c r="D13">
        <v>50</v>
      </c>
      <c r="E13">
        <v>0</v>
      </c>
      <c r="F13">
        <v>982.31500000000005</v>
      </c>
      <c r="G13">
        <v>9339.56</v>
      </c>
      <c r="H13">
        <v>0</v>
      </c>
      <c r="I13">
        <v>32688.5</v>
      </c>
      <c r="J13">
        <v>0</v>
      </c>
      <c r="K13">
        <v>34290</v>
      </c>
      <c r="L13">
        <v>1035.56</v>
      </c>
      <c r="M13">
        <v>928.67399999999998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0.28928799999999999</v>
      </c>
      <c r="U13">
        <v>0.25532500000000002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17209</v>
      </c>
      <c r="AK13">
        <v>17081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310506</v>
      </c>
      <c r="AS13" s="1">
        <v>4307800</v>
      </c>
      <c r="AT13" s="1">
        <v>1086770</v>
      </c>
      <c r="AU13" s="1">
        <v>1076950</v>
      </c>
      <c r="AV13">
        <v>9292</v>
      </c>
      <c r="AW13">
        <v>1323.64</v>
      </c>
      <c r="AX13">
        <v>1203.99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0.29765200000000003</v>
      </c>
      <c r="BF13">
        <v>0.25884299999999999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4826</v>
      </c>
      <c r="BV13">
        <v>4466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</row>
    <row r="14" spans="1:80" x14ac:dyDescent="0.25">
      <c r="A14">
        <v>20230727200716</v>
      </c>
      <c r="B14">
        <v>100</v>
      </c>
      <c r="C14">
        <v>2</v>
      </c>
      <c r="D14">
        <v>0</v>
      </c>
      <c r="E14">
        <v>0</v>
      </c>
      <c r="F14">
        <v>617.851</v>
      </c>
      <c r="G14">
        <v>7086.03</v>
      </c>
      <c r="H14">
        <v>0</v>
      </c>
      <c r="I14">
        <v>24801.1</v>
      </c>
      <c r="J14">
        <v>0</v>
      </c>
      <c r="K14">
        <v>34851</v>
      </c>
      <c r="L14">
        <v>0</v>
      </c>
      <c r="M14">
        <v>617.851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0.203324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34851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1300.0899999999999</v>
      </c>
      <c r="AS14">
        <v>0</v>
      </c>
      <c r="AT14">
        <v>4550.32</v>
      </c>
      <c r="AU14">
        <v>0</v>
      </c>
      <c r="AV14">
        <v>7071</v>
      </c>
      <c r="AW14">
        <v>0</v>
      </c>
      <c r="AX14">
        <v>565.59199999999998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0.183862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7071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</row>
    <row r="15" spans="1:80" x14ac:dyDescent="0.25">
      <c r="A15">
        <v>20230727201118</v>
      </c>
      <c r="B15">
        <v>100</v>
      </c>
      <c r="C15">
        <v>2</v>
      </c>
      <c r="D15">
        <v>5</v>
      </c>
      <c r="E15">
        <v>0</v>
      </c>
      <c r="F15">
        <v>931.11900000000003</v>
      </c>
      <c r="G15">
        <v>8486.7999999999993</v>
      </c>
      <c r="H15">
        <v>0</v>
      </c>
      <c r="I15">
        <v>29703.8</v>
      </c>
      <c r="J15">
        <v>0</v>
      </c>
      <c r="K15">
        <v>33912</v>
      </c>
      <c r="L15">
        <v>992.53200000000004</v>
      </c>
      <c r="M15">
        <v>927.87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0.26301000000000002</v>
      </c>
      <c r="U15">
        <v>0.249585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1704</v>
      </c>
      <c r="AK15">
        <v>32208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2515.4</v>
      </c>
      <c r="AS15">
        <v>0</v>
      </c>
      <c r="AT15">
        <v>8803.9</v>
      </c>
      <c r="AU15">
        <v>0</v>
      </c>
      <c r="AV15">
        <v>8769</v>
      </c>
      <c r="AW15">
        <v>1443.94</v>
      </c>
      <c r="AX15">
        <v>1344.31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0.30251099999999997</v>
      </c>
      <c r="BF15">
        <v>0.28594700000000001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479</v>
      </c>
      <c r="BV15">
        <v>8290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</row>
    <row r="16" spans="1:80" x14ac:dyDescent="0.25">
      <c r="A16">
        <v>20230727201505</v>
      </c>
      <c r="B16">
        <v>100</v>
      </c>
      <c r="C16">
        <v>2</v>
      </c>
      <c r="D16">
        <v>10</v>
      </c>
      <c r="E16">
        <v>0</v>
      </c>
      <c r="F16">
        <v>847.86699999999996</v>
      </c>
      <c r="G16">
        <v>8072.34</v>
      </c>
      <c r="H16">
        <v>0</v>
      </c>
      <c r="I16">
        <v>28253.200000000001</v>
      </c>
      <c r="J16">
        <v>0</v>
      </c>
      <c r="K16">
        <v>33984</v>
      </c>
      <c r="L16">
        <v>885.43399999999997</v>
      </c>
      <c r="M16">
        <v>843.76800000000003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0.24676000000000001</v>
      </c>
      <c r="U16">
        <v>0.23652699999999999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3344</v>
      </c>
      <c r="AK16">
        <v>30640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2222.34</v>
      </c>
      <c r="AS16">
        <v>0</v>
      </c>
      <c r="AT16">
        <v>7778.18</v>
      </c>
      <c r="AU16">
        <v>0</v>
      </c>
      <c r="AV16">
        <v>7936</v>
      </c>
      <c r="AW16">
        <v>1346.39</v>
      </c>
      <c r="AX16">
        <v>1291.05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0.28442099999999998</v>
      </c>
      <c r="BF16">
        <v>0.27954499999999999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794</v>
      </c>
      <c r="BV16">
        <v>7142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</row>
    <row r="17" spans="1:80" x14ac:dyDescent="0.25">
      <c r="A17">
        <v>20230727201822</v>
      </c>
      <c r="B17">
        <v>100</v>
      </c>
      <c r="C17">
        <v>2</v>
      </c>
      <c r="D17">
        <v>15</v>
      </c>
      <c r="E17">
        <v>0</v>
      </c>
      <c r="F17">
        <v>673.22900000000004</v>
      </c>
      <c r="G17">
        <v>7415.29</v>
      </c>
      <c r="H17">
        <v>0</v>
      </c>
      <c r="I17">
        <v>25953.5</v>
      </c>
      <c r="J17">
        <v>0</v>
      </c>
      <c r="K17">
        <v>34513</v>
      </c>
      <c r="L17">
        <v>684.73699999999997</v>
      </c>
      <c r="M17">
        <v>671.17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0.22145200000000001</v>
      </c>
      <c r="U17">
        <v>0.213675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5237</v>
      </c>
      <c r="AK17">
        <v>29276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1411.75</v>
      </c>
      <c r="AS17">
        <v>0</v>
      </c>
      <c r="AT17">
        <v>4941.1400000000003</v>
      </c>
      <c r="AU17">
        <v>0</v>
      </c>
      <c r="AV17">
        <v>7459</v>
      </c>
      <c r="AW17">
        <v>600.89</v>
      </c>
      <c r="AX17">
        <v>635.85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0.187218</v>
      </c>
      <c r="BF17">
        <v>0.189695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1284</v>
      </c>
      <c r="BV17">
        <v>6175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</row>
    <row r="18" spans="1:80" x14ac:dyDescent="0.25">
      <c r="A18">
        <v>20230727202150</v>
      </c>
      <c r="B18">
        <v>100</v>
      </c>
      <c r="C18">
        <v>2</v>
      </c>
      <c r="D18">
        <v>20</v>
      </c>
      <c r="E18">
        <v>0</v>
      </c>
      <c r="F18">
        <v>728.38800000000003</v>
      </c>
      <c r="G18">
        <v>7614.35</v>
      </c>
      <c r="H18">
        <v>0</v>
      </c>
      <c r="I18">
        <v>26650.2</v>
      </c>
      <c r="J18">
        <v>0</v>
      </c>
      <c r="K18">
        <v>34578</v>
      </c>
      <c r="L18">
        <v>739.24300000000005</v>
      </c>
      <c r="M18">
        <v>725.67700000000002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0.225518</v>
      </c>
      <c r="U18">
        <v>0.21888199999999999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6910</v>
      </c>
      <c r="AK18">
        <v>27668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1768.29</v>
      </c>
      <c r="AS18">
        <v>0</v>
      </c>
      <c r="AT18">
        <v>6189</v>
      </c>
      <c r="AU18">
        <v>0</v>
      </c>
      <c r="AV18">
        <v>7483</v>
      </c>
      <c r="AW18">
        <v>976.52800000000002</v>
      </c>
      <c r="AX18">
        <v>959.66499999999996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0.24079700000000001</v>
      </c>
      <c r="BF18">
        <v>0.235178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1503</v>
      </c>
      <c r="BV18">
        <v>5980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</row>
    <row r="19" spans="1:80" x14ac:dyDescent="0.25">
      <c r="A19">
        <v>20230727202553</v>
      </c>
      <c r="B19">
        <v>100</v>
      </c>
      <c r="C19">
        <v>2</v>
      </c>
      <c r="D19">
        <v>25</v>
      </c>
      <c r="E19">
        <v>0</v>
      </c>
      <c r="F19">
        <v>936.56100000000004</v>
      </c>
      <c r="G19">
        <v>8703.23</v>
      </c>
      <c r="H19">
        <v>0</v>
      </c>
      <c r="I19">
        <v>30461.3</v>
      </c>
      <c r="J19">
        <v>0</v>
      </c>
      <c r="K19">
        <v>34343</v>
      </c>
      <c r="L19">
        <v>952.61099999999999</v>
      </c>
      <c r="M19">
        <v>931.11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0.26100800000000002</v>
      </c>
      <c r="U19">
        <v>0.25084400000000001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8706</v>
      </c>
      <c r="AK19">
        <v>25637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2650.42</v>
      </c>
      <c r="AS19">
        <v>0</v>
      </c>
      <c r="AT19">
        <v>9276.4699999999993</v>
      </c>
      <c r="AU19">
        <v>0</v>
      </c>
      <c r="AV19">
        <v>8856</v>
      </c>
      <c r="AW19">
        <v>1423.93</v>
      </c>
      <c r="AX19">
        <v>1417.76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0.30693999999999999</v>
      </c>
      <c r="BF19">
        <v>0.29655900000000002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2321</v>
      </c>
      <c r="BV19">
        <v>6535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</row>
    <row r="20" spans="1:80" x14ac:dyDescent="0.25">
      <c r="A20">
        <v>20230728083855</v>
      </c>
      <c r="B20">
        <v>100</v>
      </c>
      <c r="C20">
        <v>2</v>
      </c>
      <c r="D20">
        <v>30</v>
      </c>
      <c r="E20">
        <v>0</v>
      </c>
      <c r="F20">
        <v>704.90099999999995</v>
      </c>
      <c r="G20">
        <v>7688.86</v>
      </c>
      <c r="H20">
        <v>0</v>
      </c>
      <c r="I20">
        <v>26911</v>
      </c>
      <c r="J20">
        <v>0</v>
      </c>
      <c r="K20">
        <v>34672</v>
      </c>
      <c r="L20">
        <v>722.56500000000005</v>
      </c>
      <c r="M20">
        <v>697.46100000000001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0.227488</v>
      </c>
      <c r="U20">
        <v>0.21934699999999999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10276</v>
      </c>
      <c r="AK20">
        <v>24396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309478</v>
      </c>
      <c r="AS20" s="1">
        <v>4307800</v>
      </c>
      <c r="AT20" s="1">
        <v>1083170</v>
      </c>
      <c r="AU20" s="1">
        <v>1076950</v>
      </c>
      <c r="AV20">
        <v>8021</v>
      </c>
      <c r="AW20">
        <v>683.09900000000005</v>
      </c>
      <c r="AX20">
        <v>644.327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0.20125299999999999</v>
      </c>
      <c r="BF20">
        <v>0.19225999999999999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2408</v>
      </c>
      <c r="BV20">
        <v>5613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</row>
    <row r="21" spans="1:80" x14ac:dyDescent="0.25">
      <c r="A21">
        <v>20230728084220</v>
      </c>
      <c r="B21">
        <v>100</v>
      </c>
      <c r="C21">
        <v>2</v>
      </c>
      <c r="D21">
        <v>35</v>
      </c>
      <c r="E21">
        <v>0</v>
      </c>
      <c r="F21">
        <v>720.54700000000003</v>
      </c>
      <c r="G21">
        <v>7734.89</v>
      </c>
      <c r="H21">
        <v>0</v>
      </c>
      <c r="I21">
        <v>27072.1</v>
      </c>
      <c r="J21">
        <v>0</v>
      </c>
      <c r="K21">
        <v>34496</v>
      </c>
      <c r="L21">
        <v>728.90200000000004</v>
      </c>
      <c r="M21">
        <v>716.09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0.227544</v>
      </c>
      <c r="U21">
        <v>0.22245500000000001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12001</v>
      </c>
      <c r="AK21">
        <v>22495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1520.42</v>
      </c>
      <c r="AS21">
        <v>0</v>
      </c>
      <c r="AT21">
        <v>5321.49</v>
      </c>
      <c r="AU21">
        <v>0</v>
      </c>
      <c r="AV21">
        <v>7934</v>
      </c>
      <c r="AW21">
        <v>690.43600000000004</v>
      </c>
      <c r="AX21">
        <v>646.55899999999997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0.20083300000000001</v>
      </c>
      <c r="BF21">
        <v>0.18709100000000001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2623</v>
      </c>
      <c r="BV21">
        <v>5311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</row>
    <row r="22" spans="1:80" x14ac:dyDescent="0.25">
      <c r="A22">
        <v>20230728084557</v>
      </c>
      <c r="B22">
        <v>100</v>
      </c>
      <c r="C22">
        <v>2</v>
      </c>
      <c r="D22">
        <v>40</v>
      </c>
      <c r="E22">
        <v>0</v>
      </c>
      <c r="F22">
        <v>842.45899999999995</v>
      </c>
      <c r="G22">
        <v>8332.9599999999991</v>
      </c>
      <c r="H22">
        <v>0</v>
      </c>
      <c r="I22">
        <v>29165.3</v>
      </c>
      <c r="J22">
        <v>0</v>
      </c>
      <c r="K22">
        <v>34713</v>
      </c>
      <c r="L22">
        <v>863.21500000000003</v>
      </c>
      <c r="M22">
        <v>828.505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0.247947</v>
      </c>
      <c r="U22">
        <v>0.23474600000000001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13955</v>
      </c>
      <c r="AK22">
        <v>20758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310119</v>
      </c>
      <c r="AS22" s="1">
        <v>4307800</v>
      </c>
      <c r="AT22" s="1">
        <v>1085410</v>
      </c>
      <c r="AU22" s="1">
        <v>1076950</v>
      </c>
      <c r="AV22">
        <v>8560</v>
      </c>
      <c r="AW22">
        <v>1124.72</v>
      </c>
      <c r="AX22">
        <v>1148.3800000000001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0.26078699999999999</v>
      </c>
      <c r="BF22">
        <v>0.255247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3548</v>
      </c>
      <c r="BV22">
        <v>5012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</row>
    <row r="23" spans="1:80" x14ac:dyDescent="0.25">
      <c r="A23">
        <v>20230728084924</v>
      </c>
      <c r="B23">
        <v>100</v>
      </c>
      <c r="C23">
        <v>2</v>
      </c>
      <c r="D23">
        <v>45</v>
      </c>
      <c r="E23">
        <v>0</v>
      </c>
      <c r="F23">
        <v>790.84199999999998</v>
      </c>
      <c r="G23">
        <v>8181.62</v>
      </c>
      <c r="H23">
        <v>0</v>
      </c>
      <c r="I23">
        <v>28635.7</v>
      </c>
      <c r="J23">
        <v>0</v>
      </c>
      <c r="K23">
        <v>34281</v>
      </c>
      <c r="L23">
        <v>831.30899999999997</v>
      </c>
      <c r="M23">
        <v>757.62800000000004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0.25008900000000001</v>
      </c>
      <c r="U23">
        <v>0.22928599999999999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15453</v>
      </c>
      <c r="AK23">
        <v>18828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1903.74</v>
      </c>
      <c r="AS23">
        <v>-109.34399999999999</v>
      </c>
      <c r="AT23">
        <v>6663.1</v>
      </c>
      <c r="AU23">
        <v>-27.335899999999999</v>
      </c>
      <c r="AV23">
        <v>8784</v>
      </c>
      <c r="AW23">
        <v>810.68499999999995</v>
      </c>
      <c r="AX23">
        <v>736.70399999999995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0.22658500000000001</v>
      </c>
      <c r="BF23">
        <v>0.20252300000000001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4138</v>
      </c>
      <c r="BV23">
        <v>4646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</row>
    <row r="24" spans="1:80" x14ac:dyDescent="0.25">
      <c r="A24">
        <v>20230728085252</v>
      </c>
      <c r="B24">
        <v>100</v>
      </c>
      <c r="C24">
        <v>2</v>
      </c>
      <c r="D24">
        <v>50</v>
      </c>
      <c r="E24">
        <v>0</v>
      </c>
      <c r="F24">
        <v>783.803</v>
      </c>
      <c r="G24">
        <v>8114.12</v>
      </c>
      <c r="H24">
        <v>0</v>
      </c>
      <c r="I24">
        <v>28399.4</v>
      </c>
      <c r="J24">
        <v>0</v>
      </c>
      <c r="K24">
        <v>34256</v>
      </c>
      <c r="L24">
        <v>817.98800000000006</v>
      </c>
      <c r="M24">
        <v>749.43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0.246086</v>
      </c>
      <c r="U24">
        <v>0.22759799999999999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17175</v>
      </c>
      <c r="AK24">
        <v>17081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1788.92</v>
      </c>
      <c r="AS24">
        <v>-109.34399999999999</v>
      </c>
      <c r="AT24">
        <v>6261.23</v>
      </c>
      <c r="AU24">
        <v>-27.335899999999999</v>
      </c>
      <c r="AV24">
        <v>8237</v>
      </c>
      <c r="AW24">
        <v>803.56</v>
      </c>
      <c r="AX24">
        <v>748.95299999999997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0.22128900000000001</v>
      </c>
      <c r="BF24">
        <v>0.206401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4271</v>
      </c>
      <c r="BV24">
        <v>3966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</row>
    <row r="25" spans="1:80" x14ac:dyDescent="0.25">
      <c r="A25">
        <v>20230727202900</v>
      </c>
      <c r="B25">
        <v>100</v>
      </c>
      <c r="C25">
        <v>5</v>
      </c>
      <c r="D25">
        <v>0</v>
      </c>
      <c r="E25">
        <v>0</v>
      </c>
      <c r="F25">
        <v>617.851</v>
      </c>
      <c r="G25">
        <v>7086.03</v>
      </c>
      <c r="H25">
        <v>0</v>
      </c>
      <c r="I25">
        <v>24801.1</v>
      </c>
      <c r="J25">
        <v>0</v>
      </c>
      <c r="K25">
        <v>34851</v>
      </c>
      <c r="L25">
        <v>0</v>
      </c>
      <c r="M25">
        <v>617.851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0.203324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34851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1300.0899999999999</v>
      </c>
      <c r="AS25">
        <v>0</v>
      </c>
      <c r="AT25">
        <v>4550.32</v>
      </c>
      <c r="AU25">
        <v>0</v>
      </c>
      <c r="AV25">
        <v>7071</v>
      </c>
      <c r="AW25">
        <v>0</v>
      </c>
      <c r="AX25">
        <v>565.59199999999998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0.183862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7071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</row>
    <row r="26" spans="1:80" x14ac:dyDescent="0.25">
      <c r="A26">
        <v>20230727203232</v>
      </c>
      <c r="B26">
        <v>100</v>
      </c>
      <c r="C26">
        <v>5</v>
      </c>
      <c r="D26">
        <v>5</v>
      </c>
      <c r="E26">
        <v>0</v>
      </c>
      <c r="F26">
        <v>762.46299999999997</v>
      </c>
      <c r="G26">
        <v>7736.61</v>
      </c>
      <c r="H26">
        <v>0</v>
      </c>
      <c r="I26">
        <v>27078.1</v>
      </c>
      <c r="J26">
        <v>0</v>
      </c>
      <c r="K26">
        <v>34364</v>
      </c>
      <c r="L26">
        <v>801.66800000000001</v>
      </c>
      <c r="M26">
        <v>760.39400000000001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0.23691200000000001</v>
      </c>
      <c r="U26">
        <v>0.22451599999999999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1722</v>
      </c>
      <c r="AK26">
        <v>32642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1838.78</v>
      </c>
      <c r="AS26">
        <v>0</v>
      </c>
      <c r="AT26">
        <v>6435.73</v>
      </c>
      <c r="AU26">
        <v>0</v>
      </c>
      <c r="AV26">
        <v>7193</v>
      </c>
      <c r="AW26">
        <v>1219.04</v>
      </c>
      <c r="AX26">
        <v>1114.28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0.28095500000000001</v>
      </c>
      <c r="BF26">
        <v>0.25420700000000002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384</v>
      </c>
      <c r="BV26">
        <v>6809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</row>
    <row r="27" spans="1:80" x14ac:dyDescent="0.25">
      <c r="A27">
        <v>20230727203559</v>
      </c>
      <c r="B27">
        <v>100</v>
      </c>
      <c r="C27">
        <v>5</v>
      </c>
      <c r="D27">
        <v>10</v>
      </c>
      <c r="E27">
        <v>0</v>
      </c>
      <c r="F27">
        <v>716.86599999999999</v>
      </c>
      <c r="G27">
        <v>7474.62</v>
      </c>
      <c r="H27">
        <v>0</v>
      </c>
      <c r="I27">
        <v>26161.200000000001</v>
      </c>
      <c r="J27">
        <v>0</v>
      </c>
      <c r="K27">
        <v>34199</v>
      </c>
      <c r="L27">
        <v>740.74699999999996</v>
      </c>
      <c r="M27">
        <v>714.24599999999998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0.224748</v>
      </c>
      <c r="U27">
        <v>0.21788399999999999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3381</v>
      </c>
      <c r="AK27">
        <v>30818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1643.11</v>
      </c>
      <c r="AS27">
        <v>0</v>
      </c>
      <c r="AT27">
        <v>5750.88</v>
      </c>
      <c r="AU27">
        <v>0</v>
      </c>
      <c r="AV27">
        <v>7196</v>
      </c>
      <c r="AW27">
        <v>987.36599999999999</v>
      </c>
      <c r="AX27">
        <v>917.20699999999999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0.23458200000000001</v>
      </c>
      <c r="BF27">
        <v>0.22764899999999999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714</v>
      </c>
      <c r="BV27">
        <v>6482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0" x14ac:dyDescent="0.25">
      <c r="A28">
        <v>20230727204012</v>
      </c>
      <c r="B28">
        <v>100</v>
      </c>
      <c r="C28">
        <v>5</v>
      </c>
      <c r="D28">
        <v>15</v>
      </c>
      <c r="E28">
        <v>0</v>
      </c>
      <c r="F28">
        <v>912.12900000000002</v>
      </c>
      <c r="G28">
        <v>8475.41</v>
      </c>
      <c r="H28">
        <v>0</v>
      </c>
      <c r="I28">
        <v>29663.9</v>
      </c>
      <c r="J28">
        <v>0</v>
      </c>
      <c r="K28">
        <v>34107</v>
      </c>
      <c r="L28">
        <v>946.18100000000004</v>
      </c>
      <c r="M28">
        <v>906.03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0.25785200000000003</v>
      </c>
      <c r="U28">
        <v>0.24681900000000001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5181</v>
      </c>
      <c r="AK28">
        <v>28926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2421.44</v>
      </c>
      <c r="AS28">
        <v>0</v>
      </c>
      <c r="AT28">
        <v>8475.0499999999993</v>
      </c>
      <c r="AU28">
        <v>0</v>
      </c>
      <c r="AV28">
        <v>8040</v>
      </c>
      <c r="AW28">
        <v>1469.19</v>
      </c>
      <c r="AX28">
        <v>1474.52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0.303873</v>
      </c>
      <c r="BF28">
        <v>0.30063600000000001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1338</v>
      </c>
      <c r="BV28">
        <v>6702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</row>
    <row r="29" spans="1:80" x14ac:dyDescent="0.25">
      <c r="A29">
        <v>20230727204326</v>
      </c>
      <c r="B29">
        <v>100</v>
      </c>
      <c r="C29">
        <v>5</v>
      </c>
      <c r="D29">
        <v>20</v>
      </c>
      <c r="E29">
        <v>0</v>
      </c>
      <c r="F29">
        <v>649.92100000000005</v>
      </c>
      <c r="G29">
        <v>7272.28</v>
      </c>
      <c r="H29">
        <v>0</v>
      </c>
      <c r="I29">
        <v>25453</v>
      </c>
      <c r="J29">
        <v>0</v>
      </c>
      <c r="K29">
        <v>34588</v>
      </c>
      <c r="L29">
        <v>661.95</v>
      </c>
      <c r="M29">
        <v>646.91300000000001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0.217276</v>
      </c>
      <c r="U29">
        <v>0.20849799999999999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6920</v>
      </c>
      <c r="AK29">
        <v>27668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1402.27</v>
      </c>
      <c r="AS29">
        <v>0</v>
      </c>
      <c r="AT29">
        <v>4907.9399999999996</v>
      </c>
      <c r="AU29">
        <v>0</v>
      </c>
      <c r="AV29">
        <v>7417</v>
      </c>
      <c r="AW29">
        <v>611.62800000000004</v>
      </c>
      <c r="AX29">
        <v>604.529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0.1938</v>
      </c>
      <c r="BF29">
        <v>0.18784100000000001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1519</v>
      </c>
      <c r="BV29">
        <v>5898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</row>
    <row r="30" spans="1:80" x14ac:dyDescent="0.25">
      <c r="A30">
        <v>20230727205527</v>
      </c>
      <c r="B30">
        <v>100</v>
      </c>
      <c r="C30">
        <v>5</v>
      </c>
      <c r="D30">
        <v>25</v>
      </c>
      <c r="E30">
        <v>0</v>
      </c>
      <c r="F30">
        <v>666.44100000000003</v>
      </c>
      <c r="G30">
        <v>7425.32</v>
      </c>
      <c r="H30">
        <v>0</v>
      </c>
      <c r="I30">
        <v>25988.6</v>
      </c>
      <c r="J30">
        <v>0</v>
      </c>
      <c r="K30">
        <v>34610</v>
      </c>
      <c r="L30">
        <v>689.53700000000003</v>
      </c>
      <c r="M30">
        <v>658.62099999999998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0.222939</v>
      </c>
      <c r="U30">
        <v>0.2117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8754</v>
      </c>
      <c r="AK30">
        <v>25856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313613</v>
      </c>
      <c r="AS30" s="1">
        <v>4306960</v>
      </c>
      <c r="AT30" s="1">
        <v>1097640</v>
      </c>
      <c r="AU30" s="1">
        <v>1076740</v>
      </c>
      <c r="AV30">
        <v>7437</v>
      </c>
      <c r="AW30">
        <v>618.05100000000004</v>
      </c>
      <c r="AX30">
        <v>593.15800000000002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0.19542899999999999</v>
      </c>
      <c r="BF30">
        <v>0.18611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1978</v>
      </c>
      <c r="BV30">
        <v>5459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</row>
    <row r="31" spans="1:80" x14ac:dyDescent="0.25">
      <c r="A31">
        <v>20230728085608</v>
      </c>
      <c r="B31">
        <v>100</v>
      </c>
      <c r="C31">
        <v>5</v>
      </c>
      <c r="D31">
        <v>30</v>
      </c>
      <c r="E31">
        <v>0</v>
      </c>
      <c r="F31">
        <v>699.19399999999996</v>
      </c>
      <c r="G31">
        <v>7664.07</v>
      </c>
      <c r="H31">
        <v>0</v>
      </c>
      <c r="I31">
        <v>26824.3</v>
      </c>
      <c r="J31">
        <v>0</v>
      </c>
      <c r="K31">
        <v>34673</v>
      </c>
      <c r="L31">
        <v>716.678</v>
      </c>
      <c r="M31">
        <v>691.82899999999995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0.22742200000000001</v>
      </c>
      <c r="U31">
        <v>0.21834999999999999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10277</v>
      </c>
      <c r="AK31">
        <v>24396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1543.07</v>
      </c>
      <c r="AS31">
        <v>-109.803</v>
      </c>
      <c r="AT31">
        <v>5400.74</v>
      </c>
      <c r="AU31">
        <v>-27.450600000000001</v>
      </c>
      <c r="AV31">
        <v>7921</v>
      </c>
      <c r="AW31">
        <v>636.63699999999994</v>
      </c>
      <c r="AX31">
        <v>628.41499999999996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0.19552900000000001</v>
      </c>
      <c r="BF31">
        <v>0.18990299999999999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2405</v>
      </c>
      <c r="BV31">
        <v>5516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</row>
    <row r="32" spans="1:80" x14ac:dyDescent="0.25">
      <c r="A32">
        <v>20230728085921</v>
      </c>
      <c r="B32">
        <v>100</v>
      </c>
      <c r="C32">
        <v>5</v>
      </c>
      <c r="D32">
        <v>35</v>
      </c>
      <c r="E32">
        <v>0</v>
      </c>
      <c r="F32">
        <v>709.81</v>
      </c>
      <c r="G32">
        <v>7668.42</v>
      </c>
      <c r="H32">
        <v>0</v>
      </c>
      <c r="I32">
        <v>26839.5</v>
      </c>
      <c r="J32">
        <v>0</v>
      </c>
      <c r="K32">
        <v>34490</v>
      </c>
      <c r="L32">
        <v>720.98500000000001</v>
      </c>
      <c r="M32">
        <v>703.85199999999998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0.22567100000000001</v>
      </c>
      <c r="U32">
        <v>0.22056000000000001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11995</v>
      </c>
      <c r="AK32">
        <v>22495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309384</v>
      </c>
      <c r="AS32" s="1">
        <v>4307800</v>
      </c>
      <c r="AT32" s="1">
        <v>1082840</v>
      </c>
      <c r="AU32" s="1">
        <v>1076950</v>
      </c>
      <c r="AV32">
        <v>7881</v>
      </c>
      <c r="AW32">
        <v>672.28300000000002</v>
      </c>
      <c r="AX32">
        <v>632.35500000000002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0.19394900000000001</v>
      </c>
      <c r="BF32">
        <v>0.183972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2648</v>
      </c>
      <c r="BV32">
        <v>5233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</row>
    <row r="33" spans="1:80" x14ac:dyDescent="0.25">
      <c r="A33">
        <v>20230728090305</v>
      </c>
      <c r="B33">
        <v>100</v>
      </c>
      <c r="C33">
        <v>5</v>
      </c>
      <c r="D33">
        <v>40</v>
      </c>
      <c r="E33">
        <v>0</v>
      </c>
      <c r="F33">
        <v>861.10900000000004</v>
      </c>
      <c r="G33">
        <v>8458.86</v>
      </c>
      <c r="H33">
        <v>0</v>
      </c>
      <c r="I33">
        <v>29606</v>
      </c>
      <c r="J33">
        <v>0</v>
      </c>
      <c r="K33">
        <v>34702</v>
      </c>
      <c r="L33">
        <v>883.99099999999999</v>
      </c>
      <c r="M33">
        <v>845.72699999999998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0.25191000000000002</v>
      </c>
      <c r="U33">
        <v>0.23827699999999999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13950</v>
      </c>
      <c r="AK33">
        <v>20752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2287.7800000000002</v>
      </c>
      <c r="AS33">
        <v>-109.803</v>
      </c>
      <c r="AT33">
        <v>8007.23</v>
      </c>
      <c r="AU33">
        <v>-27.450600000000001</v>
      </c>
      <c r="AV33">
        <v>8585</v>
      </c>
      <c r="AW33">
        <v>1165.98</v>
      </c>
      <c r="AX33">
        <v>1186.68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0.265793</v>
      </c>
      <c r="BF33">
        <v>0.26192900000000002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3574</v>
      </c>
      <c r="BV33">
        <v>5011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</row>
    <row r="34" spans="1:80" x14ac:dyDescent="0.25">
      <c r="A34">
        <v>20230728090640</v>
      </c>
      <c r="B34">
        <v>100</v>
      </c>
      <c r="C34">
        <v>5</v>
      </c>
      <c r="D34">
        <v>45</v>
      </c>
      <c r="E34">
        <v>0</v>
      </c>
      <c r="F34">
        <v>810.11099999999999</v>
      </c>
      <c r="G34">
        <v>8318.19</v>
      </c>
      <c r="H34">
        <v>0</v>
      </c>
      <c r="I34">
        <v>29113.7</v>
      </c>
      <c r="J34">
        <v>0</v>
      </c>
      <c r="K34">
        <v>34285</v>
      </c>
      <c r="L34">
        <v>851.32500000000005</v>
      </c>
      <c r="M34">
        <v>776.27499999999998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0.25497700000000001</v>
      </c>
      <c r="U34">
        <v>0.23247399999999999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15457</v>
      </c>
      <c r="AK34">
        <v>18828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1971.84</v>
      </c>
      <c r="AS34">
        <v>-109.803</v>
      </c>
      <c r="AT34">
        <v>6901.45</v>
      </c>
      <c r="AU34">
        <v>-27.450600000000001</v>
      </c>
      <c r="AV34">
        <v>9022</v>
      </c>
      <c r="AW34">
        <v>834.16200000000003</v>
      </c>
      <c r="AX34">
        <v>751.68799999999999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0.230764</v>
      </c>
      <c r="BF34">
        <v>0.20213900000000001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4291</v>
      </c>
      <c r="BV34">
        <v>4731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</row>
    <row r="35" spans="1:80" x14ac:dyDescent="0.25">
      <c r="A35">
        <v>20230728091003</v>
      </c>
      <c r="B35">
        <v>100</v>
      </c>
      <c r="C35">
        <v>5</v>
      </c>
      <c r="D35">
        <v>50</v>
      </c>
      <c r="E35">
        <v>0</v>
      </c>
      <c r="F35">
        <v>792.02700000000004</v>
      </c>
      <c r="G35">
        <v>8177.51</v>
      </c>
      <c r="H35">
        <v>0</v>
      </c>
      <c r="I35">
        <v>28621.3</v>
      </c>
      <c r="J35">
        <v>0</v>
      </c>
      <c r="K35">
        <v>34262</v>
      </c>
      <c r="L35">
        <v>825.41800000000001</v>
      </c>
      <c r="M35">
        <v>758.44100000000003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0.24782000000000001</v>
      </c>
      <c r="U35">
        <v>0.22947799999999999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17181</v>
      </c>
      <c r="AK35">
        <v>17081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309677</v>
      </c>
      <c r="AS35" s="1">
        <v>4307800</v>
      </c>
      <c r="AT35" s="1">
        <v>1083870</v>
      </c>
      <c r="AU35" s="1">
        <v>1076950</v>
      </c>
      <c r="AV35">
        <v>8297</v>
      </c>
      <c r="AW35">
        <v>791.51099999999997</v>
      </c>
      <c r="AX35">
        <v>738.42200000000003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0.220721</v>
      </c>
      <c r="BF35">
        <v>0.20363600000000001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4308</v>
      </c>
      <c r="BV35">
        <v>3989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</row>
    <row r="36" spans="1:80" x14ac:dyDescent="0.25">
      <c r="A36">
        <v>20230727205949</v>
      </c>
      <c r="B36">
        <v>100</v>
      </c>
      <c r="C36">
        <v>10</v>
      </c>
      <c r="D36">
        <v>0</v>
      </c>
      <c r="E36">
        <v>0</v>
      </c>
      <c r="F36">
        <v>617.851</v>
      </c>
      <c r="G36">
        <v>7086.03</v>
      </c>
      <c r="H36">
        <v>0</v>
      </c>
      <c r="I36">
        <v>24801.1</v>
      </c>
      <c r="J36">
        <v>0</v>
      </c>
      <c r="K36">
        <v>34851</v>
      </c>
      <c r="L36">
        <v>0</v>
      </c>
      <c r="M36">
        <v>617.851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0.203324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34851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1325.2</v>
      </c>
      <c r="AS36">
        <v>-108.884</v>
      </c>
      <c r="AT36">
        <v>4638.2</v>
      </c>
      <c r="AU36">
        <v>-27.2211</v>
      </c>
      <c r="AV36">
        <v>7071</v>
      </c>
      <c r="AW36">
        <v>0</v>
      </c>
      <c r="AX36">
        <v>565.59199999999998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0.183862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7071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</row>
    <row r="37" spans="1:80" x14ac:dyDescent="0.25">
      <c r="A37">
        <v>20230727210253</v>
      </c>
      <c r="B37">
        <v>100</v>
      </c>
      <c r="C37">
        <v>10</v>
      </c>
      <c r="D37">
        <v>5</v>
      </c>
      <c r="E37">
        <v>0</v>
      </c>
      <c r="F37">
        <v>646.17499999999995</v>
      </c>
      <c r="G37">
        <v>7185.88</v>
      </c>
      <c r="H37">
        <v>0</v>
      </c>
      <c r="I37">
        <v>25150.6</v>
      </c>
      <c r="J37">
        <v>0</v>
      </c>
      <c r="K37">
        <v>34364</v>
      </c>
      <c r="L37">
        <v>658.47</v>
      </c>
      <c r="M37">
        <v>645.52599999999995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0.217193</v>
      </c>
      <c r="U37">
        <v>0.20868400000000001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1722</v>
      </c>
      <c r="AK37">
        <v>32642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309196</v>
      </c>
      <c r="AS37" s="1">
        <v>4307800</v>
      </c>
      <c r="AT37" s="1">
        <v>1082190</v>
      </c>
      <c r="AU37" s="1">
        <v>1076950</v>
      </c>
      <c r="AV37">
        <v>7053</v>
      </c>
      <c r="AW37">
        <v>605.53099999999995</v>
      </c>
      <c r="AX37">
        <v>576.40499999999997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0.194967</v>
      </c>
      <c r="BF37">
        <v>0.181086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369</v>
      </c>
      <c r="BV37">
        <v>6684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</row>
    <row r="38" spans="1:80" x14ac:dyDescent="0.25">
      <c r="A38">
        <v>20230727210558</v>
      </c>
      <c r="B38">
        <v>100</v>
      </c>
      <c r="C38">
        <v>10</v>
      </c>
      <c r="D38">
        <v>10</v>
      </c>
      <c r="E38">
        <v>0</v>
      </c>
      <c r="F38">
        <v>635.72799999999995</v>
      </c>
      <c r="G38">
        <v>7099.13</v>
      </c>
      <c r="H38">
        <v>0</v>
      </c>
      <c r="I38">
        <v>24847</v>
      </c>
      <c r="J38">
        <v>0</v>
      </c>
      <c r="K38">
        <v>34277</v>
      </c>
      <c r="L38">
        <v>647.72900000000004</v>
      </c>
      <c r="M38">
        <v>634.41300000000001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0.21295900000000001</v>
      </c>
      <c r="U38">
        <v>0.20646999999999999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3385</v>
      </c>
      <c r="AK38">
        <v>30892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1322.14</v>
      </c>
      <c r="AS38">
        <v>-109.803</v>
      </c>
      <c r="AT38">
        <v>4627.5</v>
      </c>
      <c r="AU38">
        <v>-27.450600000000001</v>
      </c>
      <c r="AV38">
        <v>7137</v>
      </c>
      <c r="AW38">
        <v>569.10699999999997</v>
      </c>
      <c r="AX38">
        <v>565.44399999999996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0.18540200000000001</v>
      </c>
      <c r="BF38">
        <v>0.181313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684</v>
      </c>
      <c r="BV38">
        <v>6453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</row>
    <row r="39" spans="1:80" x14ac:dyDescent="0.25">
      <c r="A39">
        <v>20230727210944</v>
      </c>
      <c r="B39">
        <v>100</v>
      </c>
      <c r="C39">
        <v>10</v>
      </c>
      <c r="D39">
        <v>15</v>
      </c>
      <c r="E39">
        <v>0</v>
      </c>
      <c r="F39">
        <v>833.072</v>
      </c>
      <c r="G39">
        <v>8165.01</v>
      </c>
      <c r="H39">
        <v>0</v>
      </c>
      <c r="I39">
        <v>28577.5</v>
      </c>
      <c r="J39">
        <v>0</v>
      </c>
      <c r="K39">
        <v>34213</v>
      </c>
      <c r="L39">
        <v>918.71600000000001</v>
      </c>
      <c r="M39">
        <v>817.88199999999995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0.25788499999999998</v>
      </c>
      <c r="U39">
        <v>0.23524100000000001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5154</v>
      </c>
      <c r="AK39">
        <v>29059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309953</v>
      </c>
      <c r="AS39" s="1">
        <v>4307800</v>
      </c>
      <c r="AT39" s="1">
        <v>1084830</v>
      </c>
      <c r="AU39" s="1">
        <v>1076950</v>
      </c>
      <c r="AV39">
        <v>8072</v>
      </c>
      <c r="AW39">
        <v>1247.44</v>
      </c>
      <c r="AX39">
        <v>1092.92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0.27623300000000001</v>
      </c>
      <c r="BF39">
        <v>0.24764800000000001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1383</v>
      </c>
      <c r="BV39">
        <v>6689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</row>
    <row r="40" spans="1:80" x14ac:dyDescent="0.25">
      <c r="A40">
        <v>20230727211248</v>
      </c>
      <c r="B40">
        <v>100</v>
      </c>
      <c r="C40">
        <v>10</v>
      </c>
      <c r="D40">
        <v>20</v>
      </c>
      <c r="E40">
        <v>0</v>
      </c>
      <c r="F40">
        <v>653.24099999999999</v>
      </c>
      <c r="G40">
        <v>7297.96</v>
      </c>
      <c r="H40">
        <v>0</v>
      </c>
      <c r="I40">
        <v>25542.799999999999</v>
      </c>
      <c r="J40">
        <v>0</v>
      </c>
      <c r="K40">
        <v>34580</v>
      </c>
      <c r="L40">
        <v>665.97699999999998</v>
      </c>
      <c r="M40">
        <v>650.05999999999995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0.21851100000000001</v>
      </c>
      <c r="U40">
        <v>0.20918100000000001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6912</v>
      </c>
      <c r="AK40">
        <v>27668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309364</v>
      </c>
      <c r="AS40" s="1">
        <v>4307800</v>
      </c>
      <c r="AT40" s="1">
        <v>1082770</v>
      </c>
      <c r="AU40" s="1">
        <v>1076950</v>
      </c>
      <c r="AV40">
        <v>7497</v>
      </c>
      <c r="AW40">
        <v>617.66899999999998</v>
      </c>
      <c r="AX40">
        <v>621.06100000000004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0.19863700000000001</v>
      </c>
      <c r="BF40">
        <v>0.19162299999999999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1516</v>
      </c>
      <c r="BV40">
        <v>5981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</row>
    <row r="41" spans="1:80" x14ac:dyDescent="0.25">
      <c r="A41">
        <v>20230727211633</v>
      </c>
      <c r="B41">
        <v>100</v>
      </c>
      <c r="C41">
        <v>10</v>
      </c>
      <c r="D41">
        <v>25</v>
      </c>
      <c r="E41">
        <v>0</v>
      </c>
      <c r="F41">
        <v>916.00300000000004</v>
      </c>
      <c r="G41">
        <v>8489.14</v>
      </c>
      <c r="H41">
        <v>0</v>
      </c>
      <c r="I41">
        <v>29712</v>
      </c>
      <c r="J41">
        <v>0</v>
      </c>
      <c r="K41">
        <v>33940</v>
      </c>
      <c r="L41">
        <v>928.745</v>
      </c>
      <c r="M41">
        <v>911.69200000000001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0.25452900000000001</v>
      </c>
      <c r="U41">
        <v>0.24863099999999999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8579</v>
      </c>
      <c r="AK41">
        <v>25361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310329</v>
      </c>
      <c r="AS41" s="1">
        <v>4307800</v>
      </c>
      <c r="AT41" s="1">
        <v>1086150</v>
      </c>
      <c r="AU41" s="1">
        <v>1076950</v>
      </c>
      <c r="AV41">
        <v>8340</v>
      </c>
      <c r="AW41">
        <v>1373.13</v>
      </c>
      <c r="AX41">
        <v>1375.22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0.29314699999999999</v>
      </c>
      <c r="BF41">
        <v>0.28972599999999998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2150</v>
      </c>
      <c r="BV41">
        <v>6190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</row>
    <row r="42" spans="1:80" x14ac:dyDescent="0.25">
      <c r="A42">
        <v>20230728091347</v>
      </c>
      <c r="B42">
        <v>100</v>
      </c>
      <c r="C42">
        <v>10</v>
      </c>
      <c r="D42">
        <v>30</v>
      </c>
      <c r="E42">
        <v>0</v>
      </c>
      <c r="F42">
        <v>907.45799999999997</v>
      </c>
      <c r="G42">
        <v>8626.5400000000009</v>
      </c>
      <c r="H42">
        <v>0</v>
      </c>
      <c r="I42">
        <v>30192.9</v>
      </c>
      <c r="J42">
        <v>0</v>
      </c>
      <c r="K42">
        <v>34382</v>
      </c>
      <c r="L42">
        <v>939.64200000000005</v>
      </c>
      <c r="M42">
        <v>893.91099999999994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0.259967</v>
      </c>
      <c r="U42">
        <v>0.247087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10185</v>
      </c>
      <c r="AK42">
        <v>24197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2524.4299999999998</v>
      </c>
      <c r="AS42">
        <v>-109.803</v>
      </c>
      <c r="AT42">
        <v>8835.5</v>
      </c>
      <c r="AU42">
        <v>-27.450600000000001</v>
      </c>
      <c r="AV42">
        <v>8818</v>
      </c>
      <c r="AW42">
        <v>1343.6</v>
      </c>
      <c r="AX42">
        <v>1276.97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0.29434399999999999</v>
      </c>
      <c r="BF42">
        <v>0.27865499999999999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2673</v>
      </c>
      <c r="BV42">
        <v>6145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</row>
    <row r="43" spans="1:80" x14ac:dyDescent="0.25">
      <c r="A43">
        <v>20230728091741</v>
      </c>
      <c r="B43">
        <v>100</v>
      </c>
      <c r="C43">
        <v>10</v>
      </c>
      <c r="D43">
        <v>35</v>
      </c>
      <c r="E43">
        <v>0</v>
      </c>
      <c r="F43">
        <v>833.84500000000003</v>
      </c>
      <c r="G43">
        <v>8196.7199999999993</v>
      </c>
      <c r="H43">
        <v>0</v>
      </c>
      <c r="I43">
        <v>28688.5</v>
      </c>
      <c r="J43">
        <v>0</v>
      </c>
      <c r="K43">
        <v>34285</v>
      </c>
      <c r="L43">
        <v>851.54100000000005</v>
      </c>
      <c r="M43">
        <v>824.41399999999999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0.24442900000000001</v>
      </c>
      <c r="U43">
        <v>0.23622299999999999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11920</v>
      </c>
      <c r="AK43">
        <v>22365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2050.4699999999998</v>
      </c>
      <c r="AS43">
        <v>-109.57299999999999</v>
      </c>
      <c r="AT43">
        <v>7176.64</v>
      </c>
      <c r="AU43">
        <v>-27.3933</v>
      </c>
      <c r="AV43">
        <v>7989</v>
      </c>
      <c r="AW43">
        <v>1155.3699999999999</v>
      </c>
      <c r="AX43">
        <v>1097.5899999999999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0.26251600000000003</v>
      </c>
      <c r="BF43">
        <v>0.248886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2704</v>
      </c>
      <c r="BV43">
        <v>5285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</row>
    <row r="44" spans="1:80" x14ac:dyDescent="0.25">
      <c r="A44">
        <v>20230728092054</v>
      </c>
      <c r="B44">
        <v>100</v>
      </c>
      <c r="C44">
        <v>10</v>
      </c>
      <c r="D44">
        <v>40</v>
      </c>
      <c r="E44">
        <v>0</v>
      </c>
      <c r="F44">
        <v>704.90099999999995</v>
      </c>
      <c r="G44">
        <v>7708.74</v>
      </c>
      <c r="H44">
        <v>0</v>
      </c>
      <c r="I44">
        <v>26980.6</v>
      </c>
      <c r="J44">
        <v>0</v>
      </c>
      <c r="K44">
        <v>34750</v>
      </c>
      <c r="L44">
        <v>729.52499999999998</v>
      </c>
      <c r="M44">
        <v>688.32899999999995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0.23023099999999999</v>
      </c>
      <c r="U44">
        <v>0.21618299999999999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13979</v>
      </c>
      <c r="AK44">
        <v>20771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309422</v>
      </c>
      <c r="AS44" s="1">
        <v>4307800</v>
      </c>
      <c r="AT44" s="1">
        <v>1082980</v>
      </c>
      <c r="AU44" s="1">
        <v>1076950</v>
      </c>
      <c r="AV44">
        <v>8105</v>
      </c>
      <c r="AW44">
        <v>632.69100000000003</v>
      </c>
      <c r="AX44">
        <v>609.89200000000005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0.1913</v>
      </c>
      <c r="BF44">
        <v>0.18222099999999999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3393</v>
      </c>
      <c r="BV44">
        <v>4712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</row>
    <row r="45" spans="1:80" x14ac:dyDescent="0.25">
      <c r="A45">
        <v>20230728092438</v>
      </c>
      <c r="B45">
        <v>100</v>
      </c>
      <c r="C45">
        <v>10</v>
      </c>
      <c r="D45">
        <v>45</v>
      </c>
      <c r="E45">
        <v>0</v>
      </c>
      <c r="F45">
        <v>818.54600000000005</v>
      </c>
      <c r="G45">
        <v>8407.3799999999992</v>
      </c>
      <c r="H45">
        <v>0</v>
      </c>
      <c r="I45">
        <v>29425.8</v>
      </c>
      <c r="J45">
        <v>0</v>
      </c>
      <c r="K45">
        <v>34287</v>
      </c>
      <c r="L45">
        <v>863.053</v>
      </c>
      <c r="M45">
        <v>782.00199999999995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0.25823400000000002</v>
      </c>
      <c r="U45">
        <v>0.23451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15459</v>
      </c>
      <c r="AK45">
        <v>18828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1965.65</v>
      </c>
      <c r="AS45">
        <v>-109.57299999999999</v>
      </c>
      <c r="AT45">
        <v>6879.76</v>
      </c>
      <c r="AU45">
        <v>-27.3933</v>
      </c>
      <c r="AV45">
        <v>8969</v>
      </c>
      <c r="AW45">
        <v>812.51700000000005</v>
      </c>
      <c r="AX45">
        <v>763.08600000000001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0.22554099999999999</v>
      </c>
      <c r="BF45">
        <v>0.20791399999999999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4289</v>
      </c>
      <c r="BV45">
        <v>4680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</row>
    <row r="46" spans="1:80" x14ac:dyDescent="0.25">
      <c r="A46">
        <v>20230728092854</v>
      </c>
      <c r="B46">
        <v>100</v>
      </c>
      <c r="C46">
        <v>10</v>
      </c>
      <c r="D46">
        <v>50</v>
      </c>
      <c r="E46">
        <v>0</v>
      </c>
      <c r="F46">
        <v>870.90300000000002</v>
      </c>
      <c r="G46">
        <v>8538.49</v>
      </c>
      <c r="H46">
        <v>0</v>
      </c>
      <c r="I46">
        <v>29884.7</v>
      </c>
      <c r="J46">
        <v>0</v>
      </c>
      <c r="K46">
        <v>34264</v>
      </c>
      <c r="L46">
        <v>885.67499999999995</v>
      </c>
      <c r="M46">
        <v>856.04200000000003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0.256027</v>
      </c>
      <c r="U46">
        <v>0.24232600000000001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17183</v>
      </c>
      <c r="AK46">
        <v>17081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310039</v>
      </c>
      <c r="AS46" s="1">
        <v>4307800</v>
      </c>
      <c r="AT46" s="1">
        <v>1085140</v>
      </c>
      <c r="AU46" s="1">
        <v>1076950</v>
      </c>
      <c r="AV46">
        <v>8396</v>
      </c>
      <c r="AW46">
        <v>1057</v>
      </c>
      <c r="AX46">
        <v>1120.54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0.255133</v>
      </c>
      <c r="BF46">
        <v>0.25090000000000001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4300</v>
      </c>
      <c r="BV46">
        <v>4096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</row>
    <row r="47" spans="1:80" x14ac:dyDescent="0.25">
      <c r="A47">
        <v>20230727211926</v>
      </c>
      <c r="B47">
        <v>100</v>
      </c>
      <c r="C47">
        <v>0</v>
      </c>
      <c r="D47">
        <v>0</v>
      </c>
      <c r="E47">
        <v>1</v>
      </c>
      <c r="F47">
        <v>617.851</v>
      </c>
      <c r="G47">
        <v>7086.03</v>
      </c>
      <c r="H47">
        <v>0</v>
      </c>
      <c r="I47">
        <v>24801.1</v>
      </c>
      <c r="J47">
        <v>0</v>
      </c>
      <c r="K47">
        <v>34851</v>
      </c>
      <c r="L47">
        <v>0</v>
      </c>
      <c r="M47">
        <v>617.851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0.203324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34851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1325.4</v>
      </c>
      <c r="AS47">
        <v>-109.803</v>
      </c>
      <c r="AT47">
        <v>4638.92</v>
      </c>
      <c r="AU47">
        <v>-27.450600000000001</v>
      </c>
      <c r="AV47">
        <v>7071</v>
      </c>
      <c r="AW47">
        <v>0</v>
      </c>
      <c r="AX47">
        <v>565.59199999999998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0.183862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7071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</row>
    <row r="48" spans="1:80" x14ac:dyDescent="0.25">
      <c r="A48">
        <v>20230727212243</v>
      </c>
      <c r="B48">
        <v>100</v>
      </c>
      <c r="C48">
        <v>0</v>
      </c>
      <c r="D48">
        <v>5</v>
      </c>
      <c r="E48">
        <v>1</v>
      </c>
      <c r="F48">
        <v>768.005</v>
      </c>
      <c r="G48">
        <v>7791.48</v>
      </c>
      <c r="H48">
        <v>0</v>
      </c>
      <c r="I48">
        <v>27270.2</v>
      </c>
      <c r="J48">
        <v>0</v>
      </c>
      <c r="K48">
        <v>34364</v>
      </c>
      <c r="L48">
        <v>801.13900000000001</v>
      </c>
      <c r="M48">
        <v>766.25699999999995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0.259795</v>
      </c>
      <c r="U48">
        <v>0.22499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1722</v>
      </c>
      <c r="AK48">
        <v>32642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1913.16</v>
      </c>
      <c r="AS48">
        <v>-109.57299999999999</v>
      </c>
      <c r="AT48">
        <v>6696.07</v>
      </c>
      <c r="AU48">
        <v>-27.3933</v>
      </c>
      <c r="AV48">
        <v>7347</v>
      </c>
      <c r="AW48">
        <v>1003.24</v>
      </c>
      <c r="AX48">
        <v>1139.06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0.27895900000000001</v>
      </c>
      <c r="BF48">
        <v>0.25563200000000003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419</v>
      </c>
      <c r="BV48">
        <v>6928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</row>
    <row r="49" spans="1:80" x14ac:dyDescent="0.25">
      <c r="A49">
        <v>20230727212606</v>
      </c>
      <c r="B49">
        <v>100</v>
      </c>
      <c r="C49">
        <v>0</v>
      </c>
      <c r="D49">
        <v>10</v>
      </c>
      <c r="E49">
        <v>1</v>
      </c>
      <c r="F49">
        <v>856.649</v>
      </c>
      <c r="G49">
        <v>8146.54</v>
      </c>
      <c r="H49">
        <v>0</v>
      </c>
      <c r="I49">
        <v>28512.9</v>
      </c>
      <c r="J49">
        <v>0</v>
      </c>
      <c r="K49">
        <v>33865</v>
      </c>
      <c r="L49">
        <v>831.09199999999998</v>
      </c>
      <c r="M49">
        <v>859.44600000000003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0.25579600000000002</v>
      </c>
      <c r="U49">
        <v>0.23889099999999999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3341</v>
      </c>
      <c r="AK49">
        <v>30524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2274.31</v>
      </c>
      <c r="AS49">
        <v>-109.803</v>
      </c>
      <c r="AT49">
        <v>7960.1</v>
      </c>
      <c r="AU49">
        <v>-27.450600000000001</v>
      </c>
      <c r="AV49">
        <v>7812</v>
      </c>
      <c r="AW49">
        <v>1112.8599999999999</v>
      </c>
      <c r="AX49">
        <v>1367.84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0.27637400000000001</v>
      </c>
      <c r="BF49">
        <v>0.28910999999999998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748</v>
      </c>
      <c r="BV49">
        <v>7064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</row>
    <row r="50" spans="1:80" x14ac:dyDescent="0.25">
      <c r="A50">
        <v>20230727212908</v>
      </c>
      <c r="B50">
        <v>100</v>
      </c>
      <c r="C50">
        <v>0</v>
      </c>
      <c r="D50">
        <v>15</v>
      </c>
      <c r="E50">
        <v>1</v>
      </c>
      <c r="F50">
        <v>687.72299999999996</v>
      </c>
      <c r="G50">
        <v>7578.61</v>
      </c>
      <c r="H50">
        <v>0</v>
      </c>
      <c r="I50">
        <v>26525.1</v>
      </c>
      <c r="J50">
        <v>0</v>
      </c>
      <c r="K50">
        <v>34524</v>
      </c>
      <c r="L50">
        <v>738.65700000000004</v>
      </c>
      <c r="M50">
        <v>678.59199999999998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0.24692600000000001</v>
      </c>
      <c r="U50">
        <v>0.21460399999999999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5248</v>
      </c>
      <c r="AK50">
        <v>29276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1464.82</v>
      </c>
      <c r="AS50">
        <v>-109.114</v>
      </c>
      <c r="AT50">
        <v>5126.88</v>
      </c>
      <c r="AU50">
        <v>-27.278500000000001</v>
      </c>
      <c r="AV50">
        <v>7425</v>
      </c>
      <c r="AW50">
        <v>699.78200000000004</v>
      </c>
      <c r="AX50">
        <v>646.81500000000005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0.22395499999999999</v>
      </c>
      <c r="BF50">
        <v>0.18750800000000001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1301</v>
      </c>
      <c r="BV50">
        <v>6124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</row>
    <row r="51" spans="1:80" x14ac:dyDescent="0.25">
      <c r="A51">
        <v>20230727213242</v>
      </c>
      <c r="B51">
        <v>100</v>
      </c>
      <c r="C51">
        <v>0</v>
      </c>
      <c r="D51">
        <v>20</v>
      </c>
      <c r="E51">
        <v>1</v>
      </c>
      <c r="F51">
        <v>661.4</v>
      </c>
      <c r="G51">
        <v>7464.18</v>
      </c>
      <c r="H51">
        <v>0</v>
      </c>
      <c r="I51">
        <v>26124.6</v>
      </c>
      <c r="J51">
        <v>0</v>
      </c>
      <c r="K51">
        <v>34604</v>
      </c>
      <c r="L51">
        <v>709.07299999999998</v>
      </c>
      <c r="M51">
        <v>649.44899999999996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0.24065</v>
      </c>
      <c r="U51">
        <v>0.209449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6936</v>
      </c>
      <c r="AK51">
        <v>27668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1435.39</v>
      </c>
      <c r="AS51">
        <v>-109.803</v>
      </c>
      <c r="AT51">
        <v>5023.8599999999997</v>
      </c>
      <c r="AU51">
        <v>-27.450600000000001</v>
      </c>
      <c r="AV51">
        <v>7379</v>
      </c>
      <c r="AW51">
        <v>660.46500000000003</v>
      </c>
      <c r="AX51">
        <v>597.74099999999999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0.21775800000000001</v>
      </c>
      <c r="BF51">
        <v>0.18409500000000001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1534</v>
      </c>
      <c r="BV51">
        <v>5845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</row>
    <row r="52" spans="1:80" x14ac:dyDescent="0.25">
      <c r="A52">
        <v>20230727213713</v>
      </c>
      <c r="B52">
        <v>100</v>
      </c>
      <c r="C52">
        <v>0</v>
      </c>
      <c r="D52">
        <v>25</v>
      </c>
      <c r="E52">
        <v>1</v>
      </c>
      <c r="F52">
        <v>956.67399999999998</v>
      </c>
      <c r="G52">
        <v>8979.36</v>
      </c>
      <c r="H52">
        <v>0</v>
      </c>
      <c r="I52">
        <v>31427.8</v>
      </c>
      <c r="J52">
        <v>0</v>
      </c>
      <c r="K52">
        <v>34276</v>
      </c>
      <c r="L52">
        <v>945.75699999999995</v>
      </c>
      <c r="M52">
        <v>960.375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0.277337</v>
      </c>
      <c r="U52">
        <v>0.25676399999999999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8677</v>
      </c>
      <c r="AK52">
        <v>25599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2588.6799999999998</v>
      </c>
      <c r="AS52">
        <v>-19.2028</v>
      </c>
      <c r="AT52">
        <v>9060.3700000000008</v>
      </c>
      <c r="AU52">
        <v>-4.8007099999999996</v>
      </c>
      <c r="AV52">
        <v>8794</v>
      </c>
      <c r="AW52">
        <v>1266.52</v>
      </c>
      <c r="AX52">
        <v>1436.88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0.29436699999999999</v>
      </c>
      <c r="BF52">
        <v>0.29633799999999999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2276</v>
      </c>
      <c r="BV52">
        <v>6518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</row>
    <row r="53" spans="1:80" x14ac:dyDescent="0.25">
      <c r="A53">
        <v>20230728093259</v>
      </c>
      <c r="B53">
        <v>100</v>
      </c>
      <c r="C53">
        <v>0</v>
      </c>
      <c r="D53">
        <v>30</v>
      </c>
      <c r="E53">
        <v>1</v>
      </c>
      <c r="F53">
        <v>748.45100000000002</v>
      </c>
      <c r="G53">
        <v>8141.51</v>
      </c>
      <c r="H53">
        <v>0</v>
      </c>
      <c r="I53">
        <v>28495.3</v>
      </c>
      <c r="J53">
        <v>0</v>
      </c>
      <c r="K53">
        <v>34695</v>
      </c>
      <c r="L53">
        <v>809.19600000000003</v>
      </c>
      <c r="M53">
        <v>722.80700000000002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0.25992300000000002</v>
      </c>
      <c r="U53">
        <v>0.223994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10299</v>
      </c>
      <c r="AK53">
        <v>24396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309521</v>
      </c>
      <c r="AS53" s="1">
        <v>4307800</v>
      </c>
      <c r="AT53" s="1">
        <v>1083320</v>
      </c>
      <c r="AU53" s="1">
        <v>1076950</v>
      </c>
      <c r="AV53">
        <v>8143</v>
      </c>
      <c r="AW53">
        <v>747.50900000000001</v>
      </c>
      <c r="AX53">
        <v>667.78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0.22019</v>
      </c>
      <c r="BF53">
        <v>0.18710199999999999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2608</v>
      </c>
      <c r="BV53">
        <v>5535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</row>
    <row r="54" spans="1:80" x14ac:dyDescent="0.25">
      <c r="A54">
        <v>20230728093727</v>
      </c>
      <c r="B54">
        <v>100</v>
      </c>
      <c r="C54">
        <v>0</v>
      </c>
      <c r="D54">
        <v>35</v>
      </c>
      <c r="E54">
        <v>1</v>
      </c>
      <c r="F54">
        <v>753.99</v>
      </c>
      <c r="G54">
        <v>8142.4</v>
      </c>
      <c r="H54">
        <v>0</v>
      </c>
      <c r="I54">
        <v>28498.400000000001</v>
      </c>
      <c r="J54">
        <v>0</v>
      </c>
      <c r="K54">
        <v>34512</v>
      </c>
      <c r="L54">
        <v>798.47199999999998</v>
      </c>
      <c r="M54">
        <v>730.22799999999995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0.25620599999999999</v>
      </c>
      <c r="U54">
        <v>0.22509799999999999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12017</v>
      </c>
      <c r="AK54">
        <v>22495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309478</v>
      </c>
      <c r="AS54" s="1">
        <v>4307800</v>
      </c>
      <c r="AT54" s="1">
        <v>1083170</v>
      </c>
      <c r="AU54" s="1">
        <v>1076950</v>
      </c>
      <c r="AV54">
        <v>8148</v>
      </c>
      <c r="AW54">
        <v>738.15800000000002</v>
      </c>
      <c r="AX54">
        <v>660.59799999999996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0.215224</v>
      </c>
      <c r="BF54">
        <v>0.17905099999999999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2899</v>
      </c>
      <c r="BV54">
        <v>5249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</row>
    <row r="55" spans="1:80" x14ac:dyDescent="0.25">
      <c r="A55">
        <v>20230728094221</v>
      </c>
      <c r="B55">
        <v>100</v>
      </c>
      <c r="C55">
        <v>0</v>
      </c>
      <c r="D55">
        <v>40</v>
      </c>
      <c r="E55">
        <v>1</v>
      </c>
      <c r="F55">
        <v>802.71199999999999</v>
      </c>
      <c r="G55">
        <v>8494.44</v>
      </c>
      <c r="H55">
        <v>0</v>
      </c>
      <c r="I55">
        <v>29730.6</v>
      </c>
      <c r="J55">
        <v>0</v>
      </c>
      <c r="K55">
        <v>34769</v>
      </c>
      <c r="L55">
        <v>871.95699999999999</v>
      </c>
      <c r="M55">
        <v>756.04700000000003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0.26880900000000002</v>
      </c>
      <c r="U55">
        <v>0.227801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13998</v>
      </c>
      <c r="AK55">
        <v>20771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309698</v>
      </c>
      <c r="AS55" s="1">
        <v>4307800</v>
      </c>
      <c r="AT55" s="1">
        <v>1083940</v>
      </c>
      <c r="AU55" s="1">
        <v>1076950</v>
      </c>
      <c r="AV55">
        <v>8768</v>
      </c>
      <c r="AW55">
        <v>793.73199999999997</v>
      </c>
      <c r="AX55">
        <v>700.15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0.222883</v>
      </c>
      <c r="BF55">
        <v>0.188527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3808</v>
      </c>
      <c r="BV55">
        <v>4960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</row>
    <row r="56" spans="1:80" x14ac:dyDescent="0.25">
      <c r="A56">
        <v>20230728094700</v>
      </c>
      <c r="B56">
        <v>100</v>
      </c>
      <c r="C56">
        <v>0</v>
      </c>
      <c r="D56">
        <v>45</v>
      </c>
      <c r="E56">
        <v>1</v>
      </c>
      <c r="F56">
        <v>812.44500000000005</v>
      </c>
      <c r="G56">
        <v>8508.0300000000007</v>
      </c>
      <c r="H56">
        <v>0</v>
      </c>
      <c r="I56">
        <v>29778.1</v>
      </c>
      <c r="J56">
        <v>0</v>
      </c>
      <c r="K56">
        <v>34322</v>
      </c>
      <c r="L56">
        <v>869.03399999999999</v>
      </c>
      <c r="M56">
        <v>765.87699999999995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0.27011200000000002</v>
      </c>
      <c r="U56">
        <v>0.2296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15494</v>
      </c>
      <c r="AK56">
        <v>18828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1810.09</v>
      </c>
      <c r="AS56">
        <v>-109.57299999999999</v>
      </c>
      <c r="AT56">
        <v>6335.32</v>
      </c>
      <c r="AU56">
        <v>-27.3933</v>
      </c>
      <c r="AV56">
        <v>8842</v>
      </c>
      <c r="AW56">
        <v>786.50599999999997</v>
      </c>
      <c r="AX56">
        <v>679.24900000000002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0.22301099999999999</v>
      </c>
      <c r="BF56">
        <v>0.18243999999999999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4232</v>
      </c>
      <c r="BV56">
        <v>4610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</row>
    <row r="57" spans="1:80" x14ac:dyDescent="0.25">
      <c r="A57">
        <v>20230728095120</v>
      </c>
      <c r="B57">
        <v>100</v>
      </c>
      <c r="C57">
        <v>0</v>
      </c>
      <c r="D57">
        <v>50</v>
      </c>
      <c r="E57">
        <v>1</v>
      </c>
      <c r="F57">
        <v>852.29200000000003</v>
      </c>
      <c r="G57">
        <v>8713.4500000000007</v>
      </c>
      <c r="H57">
        <v>0</v>
      </c>
      <c r="I57">
        <v>30497.1</v>
      </c>
      <c r="J57">
        <v>0</v>
      </c>
      <c r="K57">
        <v>34287</v>
      </c>
      <c r="L57">
        <v>903.39099999999996</v>
      </c>
      <c r="M57">
        <v>800.81899999999996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0.27275500000000003</v>
      </c>
      <c r="U57">
        <v>0.235374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17206</v>
      </c>
      <c r="AK57">
        <v>17081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309754</v>
      </c>
      <c r="AS57" s="1">
        <v>4307800</v>
      </c>
      <c r="AT57" s="1">
        <v>1084140</v>
      </c>
      <c r="AU57" s="1">
        <v>1076950</v>
      </c>
      <c r="AV57">
        <v>8858</v>
      </c>
      <c r="AW57">
        <v>817.17499999999995</v>
      </c>
      <c r="AX57">
        <v>746.64099999999996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0.21989700000000001</v>
      </c>
      <c r="BF57">
        <v>0.19499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4667</v>
      </c>
      <c r="BV57">
        <v>4191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</row>
    <row r="58" spans="1:80" x14ac:dyDescent="0.25">
      <c r="A58">
        <v>20230727214040</v>
      </c>
      <c r="B58">
        <v>100</v>
      </c>
      <c r="C58">
        <v>2</v>
      </c>
      <c r="D58">
        <v>0</v>
      </c>
      <c r="E58">
        <v>1</v>
      </c>
      <c r="F58">
        <v>617.851</v>
      </c>
      <c r="G58">
        <v>7086.03</v>
      </c>
      <c r="H58">
        <v>0</v>
      </c>
      <c r="I58">
        <v>24801.1</v>
      </c>
      <c r="J58">
        <v>0</v>
      </c>
      <c r="K58">
        <v>34851</v>
      </c>
      <c r="L58">
        <v>0</v>
      </c>
      <c r="M58">
        <v>617.851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0.203324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34851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309214</v>
      </c>
      <c r="AS58" s="1">
        <v>4307800</v>
      </c>
      <c r="AT58" s="1">
        <v>1082250</v>
      </c>
      <c r="AU58" s="1">
        <v>1076950</v>
      </c>
      <c r="AV58">
        <v>7071</v>
      </c>
      <c r="AW58">
        <v>0</v>
      </c>
      <c r="AX58">
        <v>565.59199999999998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0.183862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7071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</row>
    <row r="59" spans="1:80" x14ac:dyDescent="0.25">
      <c r="A59">
        <v>20230727214356</v>
      </c>
      <c r="B59">
        <v>100</v>
      </c>
      <c r="C59">
        <v>2</v>
      </c>
      <c r="D59">
        <v>5</v>
      </c>
      <c r="E59">
        <v>1</v>
      </c>
      <c r="F59">
        <v>645.01199999999994</v>
      </c>
      <c r="G59">
        <v>7155.63</v>
      </c>
      <c r="H59">
        <v>0</v>
      </c>
      <c r="I59">
        <v>25044.7</v>
      </c>
      <c r="J59">
        <v>0</v>
      </c>
      <c r="K59">
        <v>34364</v>
      </c>
      <c r="L59">
        <v>672.452</v>
      </c>
      <c r="M59">
        <v>643.56399999999996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0.22312299999999999</v>
      </c>
      <c r="U59">
        <v>0.20744499999999999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1722</v>
      </c>
      <c r="AK59">
        <v>32642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309197</v>
      </c>
      <c r="AS59" s="1">
        <v>4307800</v>
      </c>
      <c r="AT59" s="1">
        <v>1082190</v>
      </c>
      <c r="AU59" s="1">
        <v>1076950</v>
      </c>
      <c r="AV59">
        <v>7061</v>
      </c>
      <c r="AW59">
        <v>570.34500000000003</v>
      </c>
      <c r="AX59">
        <v>595.13400000000001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0.18415899999999999</v>
      </c>
      <c r="BF59">
        <v>0.181947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391</v>
      </c>
      <c r="BV59">
        <v>6670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</row>
    <row r="60" spans="1:80" x14ac:dyDescent="0.25">
      <c r="A60">
        <v>20230727214734</v>
      </c>
      <c r="B60">
        <v>100</v>
      </c>
      <c r="C60">
        <v>2</v>
      </c>
      <c r="D60">
        <v>10</v>
      </c>
      <c r="E60">
        <v>1</v>
      </c>
      <c r="F60">
        <v>795.33100000000002</v>
      </c>
      <c r="G60">
        <v>7910.88</v>
      </c>
      <c r="H60">
        <v>0</v>
      </c>
      <c r="I60">
        <v>27688.1</v>
      </c>
      <c r="J60">
        <v>0</v>
      </c>
      <c r="K60">
        <v>34188</v>
      </c>
      <c r="L60">
        <v>799.78499999999997</v>
      </c>
      <c r="M60">
        <v>794.846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0.24012900000000001</v>
      </c>
      <c r="U60">
        <v>0.23044100000000001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3360</v>
      </c>
      <c r="AK60">
        <v>30828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309937</v>
      </c>
      <c r="AS60" s="1">
        <v>4307800</v>
      </c>
      <c r="AT60" s="1">
        <v>1084780</v>
      </c>
      <c r="AU60" s="1">
        <v>1076950</v>
      </c>
      <c r="AV60">
        <v>7205</v>
      </c>
      <c r="AW60">
        <v>1120.99</v>
      </c>
      <c r="AX60">
        <v>1280.56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0.256911</v>
      </c>
      <c r="BF60">
        <v>0.28379799999999999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710</v>
      </c>
      <c r="BV60">
        <v>6495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</row>
    <row r="61" spans="1:80" x14ac:dyDescent="0.25">
      <c r="A61">
        <v>20230727215106</v>
      </c>
      <c r="B61">
        <v>100</v>
      </c>
      <c r="C61">
        <v>2</v>
      </c>
      <c r="D61">
        <v>15</v>
      </c>
      <c r="E61">
        <v>1</v>
      </c>
      <c r="F61">
        <v>673.85299999999995</v>
      </c>
      <c r="G61">
        <v>7435.81</v>
      </c>
      <c r="H61">
        <v>0</v>
      </c>
      <c r="I61">
        <v>26025.3</v>
      </c>
      <c r="J61">
        <v>0</v>
      </c>
      <c r="K61">
        <v>34514</v>
      </c>
      <c r="L61">
        <v>697.83699999999999</v>
      </c>
      <c r="M61">
        <v>669.56200000000001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0.22777700000000001</v>
      </c>
      <c r="U61">
        <v>0.21323700000000001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5238</v>
      </c>
      <c r="AK61">
        <v>29276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303982</v>
      </c>
      <c r="AS61" s="1">
        <v>4304270</v>
      </c>
      <c r="AT61" s="1">
        <v>1063940</v>
      </c>
      <c r="AU61" s="1">
        <v>1076070</v>
      </c>
      <c r="AV61">
        <v>7402</v>
      </c>
      <c r="AW61">
        <v>604.17399999999998</v>
      </c>
      <c r="AX61">
        <v>614.59100000000001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0.18936800000000001</v>
      </c>
      <c r="BF61">
        <v>0.186025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1254</v>
      </c>
      <c r="BV61">
        <v>6148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</row>
    <row r="62" spans="1:80" x14ac:dyDescent="0.25">
      <c r="A62">
        <v>20230727215441</v>
      </c>
      <c r="B62">
        <v>100</v>
      </c>
      <c r="C62">
        <v>2</v>
      </c>
      <c r="D62">
        <v>20</v>
      </c>
      <c r="E62">
        <v>1</v>
      </c>
      <c r="F62">
        <v>649.64400000000001</v>
      </c>
      <c r="G62">
        <v>7324.07</v>
      </c>
      <c r="H62">
        <v>0</v>
      </c>
      <c r="I62">
        <v>25634.3</v>
      </c>
      <c r="J62">
        <v>0</v>
      </c>
      <c r="K62">
        <v>34585</v>
      </c>
      <c r="L62">
        <v>670.78</v>
      </c>
      <c r="M62">
        <v>644.36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0.225192</v>
      </c>
      <c r="U62">
        <v>0.20841499999999999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6917</v>
      </c>
      <c r="AK62">
        <v>27668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309289</v>
      </c>
      <c r="AS62" s="1">
        <v>4307800</v>
      </c>
      <c r="AT62" s="1">
        <v>1082510</v>
      </c>
      <c r="AU62" s="1">
        <v>1076950</v>
      </c>
      <c r="AV62">
        <v>7375</v>
      </c>
      <c r="AW62">
        <v>586.50699999999995</v>
      </c>
      <c r="AX62">
        <v>595.96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0.19134200000000001</v>
      </c>
      <c r="BF62">
        <v>0.18474599999999999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1500</v>
      </c>
      <c r="BV62">
        <v>5875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</row>
    <row r="63" spans="1:80" x14ac:dyDescent="0.25">
      <c r="A63">
        <v>20230727215905</v>
      </c>
      <c r="B63">
        <v>100</v>
      </c>
      <c r="C63">
        <v>2</v>
      </c>
      <c r="D63">
        <v>25</v>
      </c>
      <c r="E63">
        <v>1</v>
      </c>
      <c r="F63">
        <v>944.95899999999995</v>
      </c>
      <c r="G63">
        <v>8799.19</v>
      </c>
      <c r="H63">
        <v>0</v>
      </c>
      <c r="I63">
        <v>30797.200000000001</v>
      </c>
      <c r="J63">
        <v>0</v>
      </c>
      <c r="K63">
        <v>34286</v>
      </c>
      <c r="L63">
        <v>922.01</v>
      </c>
      <c r="M63">
        <v>952.76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0.26410800000000001</v>
      </c>
      <c r="U63">
        <v>0.25410300000000002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8698</v>
      </c>
      <c r="AK63">
        <v>25588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310524</v>
      </c>
      <c r="AS63" s="1">
        <v>4307800</v>
      </c>
      <c r="AT63" s="1">
        <v>1086830</v>
      </c>
      <c r="AU63" s="1">
        <v>1076950</v>
      </c>
      <c r="AV63">
        <v>8912</v>
      </c>
      <c r="AW63">
        <v>1264.42</v>
      </c>
      <c r="AX63">
        <v>1423.79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0.28938000000000003</v>
      </c>
      <c r="BF63">
        <v>0.29405799999999999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2287</v>
      </c>
      <c r="BV63">
        <v>6625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</row>
    <row r="64" spans="1:80" x14ac:dyDescent="0.25">
      <c r="A64">
        <v>20230728095524</v>
      </c>
      <c r="B64">
        <v>100</v>
      </c>
      <c r="C64">
        <v>2</v>
      </c>
      <c r="D64">
        <v>30</v>
      </c>
      <c r="E64">
        <v>1</v>
      </c>
      <c r="F64">
        <v>794.60900000000004</v>
      </c>
      <c r="G64">
        <v>8151.33</v>
      </c>
      <c r="H64">
        <v>0</v>
      </c>
      <c r="I64">
        <v>28529.7</v>
      </c>
      <c r="J64">
        <v>0</v>
      </c>
      <c r="K64">
        <v>34532</v>
      </c>
      <c r="L64">
        <v>823.54899999999998</v>
      </c>
      <c r="M64">
        <v>782.38199999999995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0.246922</v>
      </c>
      <c r="U64">
        <v>0.231459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10257</v>
      </c>
      <c r="AK64">
        <v>24275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309827</v>
      </c>
      <c r="AS64" s="1">
        <v>4307800</v>
      </c>
      <c r="AT64" s="1">
        <v>1084400</v>
      </c>
      <c r="AU64" s="1">
        <v>1076950</v>
      </c>
      <c r="AV64">
        <v>8126</v>
      </c>
      <c r="AW64">
        <v>979.68499999999995</v>
      </c>
      <c r="AX64">
        <v>961.64300000000003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0.23779700000000001</v>
      </c>
      <c r="BF64">
        <v>0.23386299999999999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2494</v>
      </c>
      <c r="BV64">
        <v>5632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</row>
    <row r="65" spans="1:80" x14ac:dyDescent="0.25">
      <c r="A65">
        <v>20230728095947</v>
      </c>
      <c r="B65">
        <v>100</v>
      </c>
      <c r="C65">
        <v>2</v>
      </c>
      <c r="D65">
        <v>35</v>
      </c>
      <c r="E65">
        <v>1</v>
      </c>
      <c r="F65">
        <v>858.01900000000001</v>
      </c>
      <c r="G65">
        <v>8495.52</v>
      </c>
      <c r="H65">
        <v>0</v>
      </c>
      <c r="I65">
        <v>29734.3</v>
      </c>
      <c r="J65">
        <v>0</v>
      </c>
      <c r="K65">
        <v>34500</v>
      </c>
      <c r="L65">
        <v>858.21699999999998</v>
      </c>
      <c r="M65">
        <v>857.91300000000001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0.25328899999999999</v>
      </c>
      <c r="U65">
        <v>0.24248900000000001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12005</v>
      </c>
      <c r="AK65">
        <v>22495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2088.98</v>
      </c>
      <c r="AS65">
        <v>-18.9712</v>
      </c>
      <c r="AT65">
        <v>7311.42</v>
      </c>
      <c r="AU65">
        <v>-4.7427999999999999</v>
      </c>
      <c r="AV65">
        <v>8387</v>
      </c>
      <c r="AW65">
        <v>1069.57</v>
      </c>
      <c r="AX65">
        <v>1160.68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0.24809100000000001</v>
      </c>
      <c r="BF65">
        <v>0.25187900000000002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2866</v>
      </c>
      <c r="BV65">
        <v>5521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</row>
    <row r="66" spans="1:80" x14ac:dyDescent="0.25">
      <c r="A66">
        <v>20230728100430</v>
      </c>
      <c r="B66">
        <v>100</v>
      </c>
      <c r="C66">
        <v>2</v>
      </c>
      <c r="D66">
        <v>40</v>
      </c>
      <c r="E66">
        <v>1</v>
      </c>
      <c r="F66">
        <v>968.36800000000005</v>
      </c>
      <c r="G66">
        <v>9109.5400000000009</v>
      </c>
      <c r="H66">
        <v>0</v>
      </c>
      <c r="I66">
        <v>31883.4</v>
      </c>
      <c r="J66">
        <v>0</v>
      </c>
      <c r="K66">
        <v>34566</v>
      </c>
      <c r="L66">
        <v>982.76499999999999</v>
      </c>
      <c r="M66">
        <v>958.67100000000005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0.27463199999999999</v>
      </c>
      <c r="U66">
        <v>0.25606899999999999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13912</v>
      </c>
      <c r="AK66">
        <v>20654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2704.79</v>
      </c>
      <c r="AS66">
        <v>-109.34399999999999</v>
      </c>
      <c r="AT66">
        <v>9466.76</v>
      </c>
      <c r="AU66">
        <v>-27.335899999999999</v>
      </c>
      <c r="AV66">
        <v>9470</v>
      </c>
      <c r="AW66">
        <v>1241.3</v>
      </c>
      <c r="AX66">
        <v>1353.88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0.27996100000000002</v>
      </c>
      <c r="BF66">
        <v>0.28506500000000001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3917</v>
      </c>
      <c r="BV66">
        <v>5553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</row>
    <row r="67" spans="1:80" x14ac:dyDescent="0.25">
      <c r="A67">
        <v>20230728100844</v>
      </c>
      <c r="B67">
        <v>100</v>
      </c>
      <c r="C67">
        <v>2</v>
      </c>
      <c r="D67">
        <v>45</v>
      </c>
      <c r="E67">
        <v>1</v>
      </c>
      <c r="F67">
        <v>801.58100000000002</v>
      </c>
      <c r="G67">
        <v>8294.06</v>
      </c>
      <c r="H67">
        <v>0</v>
      </c>
      <c r="I67">
        <v>29029.200000000001</v>
      </c>
      <c r="J67">
        <v>0</v>
      </c>
      <c r="K67">
        <v>34300</v>
      </c>
      <c r="L67">
        <v>846.99199999999996</v>
      </c>
      <c r="M67">
        <v>764.26400000000001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0.25766699999999998</v>
      </c>
      <c r="U67">
        <v>0.22877800000000001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15472</v>
      </c>
      <c r="AK67">
        <v>18828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309740</v>
      </c>
      <c r="AS67" s="1">
        <v>4307800</v>
      </c>
      <c r="AT67" s="1">
        <v>1084090</v>
      </c>
      <c r="AU67" s="1">
        <v>1076950</v>
      </c>
      <c r="AV67">
        <v>8764</v>
      </c>
      <c r="AW67">
        <v>826.79200000000003</v>
      </c>
      <c r="AX67">
        <v>750.67100000000005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0.222662</v>
      </c>
      <c r="BF67">
        <v>0.19715199999999999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4197</v>
      </c>
      <c r="BV67">
        <v>4567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</row>
    <row r="68" spans="1:80" x14ac:dyDescent="0.25">
      <c r="A68">
        <v>20230728101305</v>
      </c>
      <c r="B68">
        <v>100</v>
      </c>
      <c r="C68">
        <v>2</v>
      </c>
      <c r="D68">
        <v>50</v>
      </c>
      <c r="E68">
        <v>1</v>
      </c>
      <c r="F68">
        <v>814.58399999999995</v>
      </c>
      <c r="G68">
        <v>8363.8799999999992</v>
      </c>
      <c r="H68">
        <v>0</v>
      </c>
      <c r="I68">
        <v>29273.599999999999</v>
      </c>
      <c r="J68">
        <v>0</v>
      </c>
      <c r="K68">
        <v>34269</v>
      </c>
      <c r="L68">
        <v>854.19600000000003</v>
      </c>
      <c r="M68">
        <v>774.72299999999996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0.25756400000000002</v>
      </c>
      <c r="U68">
        <v>0.23048299999999999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17188</v>
      </c>
      <c r="AK68">
        <v>17081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309725</v>
      </c>
      <c r="AS68" s="1">
        <v>4307800</v>
      </c>
      <c r="AT68" s="1">
        <v>1084040</v>
      </c>
      <c r="AU68" s="1">
        <v>1076950</v>
      </c>
      <c r="AV68">
        <v>8381</v>
      </c>
      <c r="AW68">
        <v>856.87599999999998</v>
      </c>
      <c r="AX68">
        <v>762.72400000000005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0.23085800000000001</v>
      </c>
      <c r="BF68">
        <v>0.202568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4307</v>
      </c>
      <c r="BV68">
        <v>4074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</row>
    <row r="69" spans="1:80" x14ac:dyDescent="0.25">
      <c r="A69">
        <v>20230727220225</v>
      </c>
      <c r="B69">
        <v>100</v>
      </c>
      <c r="C69">
        <v>5</v>
      </c>
      <c r="D69">
        <v>0</v>
      </c>
      <c r="E69">
        <v>1</v>
      </c>
      <c r="F69">
        <v>617.851</v>
      </c>
      <c r="G69">
        <v>7086.03</v>
      </c>
      <c r="H69">
        <v>0</v>
      </c>
      <c r="I69">
        <v>24801.1</v>
      </c>
      <c r="J69">
        <v>0</v>
      </c>
      <c r="K69">
        <v>34851</v>
      </c>
      <c r="L69">
        <v>0</v>
      </c>
      <c r="M69">
        <v>617.851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0.203324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34851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309211</v>
      </c>
      <c r="AS69" s="1">
        <v>4307800</v>
      </c>
      <c r="AT69" s="1">
        <v>1082240</v>
      </c>
      <c r="AU69" s="1">
        <v>1076950</v>
      </c>
      <c r="AV69">
        <v>7071</v>
      </c>
      <c r="AW69">
        <v>0</v>
      </c>
      <c r="AX69">
        <v>565.59199999999998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0.183862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7071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</row>
    <row r="70" spans="1:80" x14ac:dyDescent="0.25">
      <c r="A70">
        <v>20230727220602</v>
      </c>
      <c r="B70">
        <v>100</v>
      </c>
      <c r="C70">
        <v>5</v>
      </c>
      <c r="D70">
        <v>5</v>
      </c>
      <c r="E70">
        <v>1</v>
      </c>
      <c r="F70">
        <v>647.77599999999995</v>
      </c>
      <c r="G70">
        <v>7193.17</v>
      </c>
      <c r="H70">
        <v>0</v>
      </c>
      <c r="I70">
        <v>25176.1</v>
      </c>
      <c r="J70">
        <v>0</v>
      </c>
      <c r="K70">
        <v>34364</v>
      </c>
      <c r="L70">
        <v>678.13900000000001</v>
      </c>
      <c r="M70">
        <v>646.17399999999998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0.22500999999999999</v>
      </c>
      <c r="U70">
        <v>0.20849500000000001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1722</v>
      </c>
      <c r="AK70">
        <v>32642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1333.48</v>
      </c>
      <c r="AS70">
        <v>-109.34399999999999</v>
      </c>
      <c r="AT70">
        <v>4667.16</v>
      </c>
      <c r="AU70">
        <v>-27.335899999999999</v>
      </c>
      <c r="AV70">
        <v>7184</v>
      </c>
      <c r="AW70">
        <v>609.15899999999999</v>
      </c>
      <c r="AX70">
        <v>588.69000000000005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0.19655500000000001</v>
      </c>
      <c r="BF70">
        <v>0.18129400000000001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383</v>
      </c>
      <c r="BV70">
        <v>6801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</row>
    <row r="71" spans="1:80" x14ac:dyDescent="0.25">
      <c r="A71">
        <v>20230727220952</v>
      </c>
      <c r="B71">
        <v>100</v>
      </c>
      <c r="C71">
        <v>5</v>
      </c>
      <c r="D71">
        <v>10</v>
      </c>
      <c r="E71">
        <v>1</v>
      </c>
      <c r="F71">
        <v>820.16099999999994</v>
      </c>
      <c r="G71">
        <v>7989.91</v>
      </c>
      <c r="H71">
        <v>0</v>
      </c>
      <c r="I71">
        <v>27964.7</v>
      </c>
      <c r="J71">
        <v>0</v>
      </c>
      <c r="K71">
        <v>34064</v>
      </c>
      <c r="L71">
        <v>767.26300000000003</v>
      </c>
      <c r="M71">
        <v>825.92499999999995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0.238787</v>
      </c>
      <c r="U71">
        <v>0.234095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3347</v>
      </c>
      <c r="AK71">
        <v>30717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310029</v>
      </c>
      <c r="AS71" s="1">
        <v>4307800</v>
      </c>
      <c r="AT71" s="1">
        <v>1085100</v>
      </c>
      <c r="AU71" s="1">
        <v>1076950</v>
      </c>
      <c r="AV71">
        <v>7804</v>
      </c>
      <c r="AW71">
        <v>962.93799999999999</v>
      </c>
      <c r="AX71">
        <v>1264.82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0.24365600000000001</v>
      </c>
      <c r="BF71">
        <v>0.275003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709</v>
      </c>
      <c r="BV71">
        <v>7095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</row>
    <row r="72" spans="1:80" x14ac:dyDescent="0.25">
      <c r="A72">
        <v>20230727221304</v>
      </c>
      <c r="B72">
        <v>100</v>
      </c>
      <c r="C72">
        <v>5</v>
      </c>
      <c r="D72">
        <v>15</v>
      </c>
      <c r="E72">
        <v>1</v>
      </c>
      <c r="F72">
        <v>672.029</v>
      </c>
      <c r="G72">
        <v>7414.21</v>
      </c>
      <c r="H72">
        <v>0</v>
      </c>
      <c r="I72">
        <v>25949.7</v>
      </c>
      <c r="J72">
        <v>0</v>
      </c>
      <c r="K72">
        <v>34513</v>
      </c>
      <c r="L72">
        <v>693.90499999999997</v>
      </c>
      <c r="M72">
        <v>668.11599999999999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0.22767399999999999</v>
      </c>
      <c r="U72">
        <v>0.21252499999999999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5237</v>
      </c>
      <c r="AK72">
        <v>29276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309238</v>
      </c>
      <c r="AS72" s="1">
        <v>4307800</v>
      </c>
      <c r="AT72" s="1">
        <v>1082330</v>
      </c>
      <c r="AU72" s="1">
        <v>1076950</v>
      </c>
      <c r="AV72">
        <v>7163</v>
      </c>
      <c r="AW72">
        <v>618.077</v>
      </c>
      <c r="AX72">
        <v>629.21500000000003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0.19036800000000001</v>
      </c>
      <c r="BF72">
        <v>0.183643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1204</v>
      </c>
      <c r="BV72">
        <v>5959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</row>
    <row r="73" spans="1:80" x14ac:dyDescent="0.25">
      <c r="A73">
        <v>20230727221619</v>
      </c>
      <c r="B73">
        <v>100</v>
      </c>
      <c r="C73">
        <v>5</v>
      </c>
      <c r="D73">
        <v>20</v>
      </c>
      <c r="E73">
        <v>1</v>
      </c>
      <c r="F73">
        <v>661.14300000000003</v>
      </c>
      <c r="G73">
        <v>7403.38</v>
      </c>
      <c r="H73">
        <v>0</v>
      </c>
      <c r="I73">
        <v>25911.8</v>
      </c>
      <c r="J73">
        <v>0</v>
      </c>
      <c r="K73">
        <v>34594</v>
      </c>
      <c r="L73">
        <v>687.74300000000005</v>
      </c>
      <c r="M73">
        <v>654.48500000000001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0.22927800000000001</v>
      </c>
      <c r="U73">
        <v>0.21018500000000001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6926</v>
      </c>
      <c r="AK73">
        <v>27668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1429.87</v>
      </c>
      <c r="AS73">
        <v>-109.57299999999999</v>
      </c>
      <c r="AT73">
        <v>5004.55</v>
      </c>
      <c r="AU73">
        <v>-27.3933</v>
      </c>
      <c r="AV73">
        <v>7476</v>
      </c>
      <c r="AW73">
        <v>606.255</v>
      </c>
      <c r="AX73">
        <v>615.71299999999997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0.19438800000000001</v>
      </c>
      <c r="BF73">
        <v>0.18618299999999999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1549</v>
      </c>
      <c r="BV73">
        <v>5927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</row>
    <row r="74" spans="1:80" x14ac:dyDescent="0.25">
      <c r="A74">
        <v>20230727221954</v>
      </c>
      <c r="B74">
        <v>100</v>
      </c>
      <c r="C74">
        <v>5</v>
      </c>
      <c r="D74">
        <v>25</v>
      </c>
      <c r="E74">
        <v>1</v>
      </c>
      <c r="F74">
        <v>672.86599999999999</v>
      </c>
      <c r="G74">
        <v>7522.74</v>
      </c>
      <c r="H74">
        <v>0</v>
      </c>
      <c r="I74">
        <v>26329.599999999999</v>
      </c>
      <c r="J74">
        <v>0</v>
      </c>
      <c r="K74">
        <v>34633</v>
      </c>
      <c r="L74">
        <v>698.99800000000005</v>
      </c>
      <c r="M74">
        <v>663.99599999999998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0.23122100000000001</v>
      </c>
      <c r="U74">
        <v>0.21245800000000001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8777</v>
      </c>
      <c r="AK74">
        <v>25856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309301</v>
      </c>
      <c r="AS74" s="1">
        <v>4307800</v>
      </c>
      <c r="AT74" s="1">
        <v>1082550</v>
      </c>
      <c r="AU74" s="1">
        <v>1076950</v>
      </c>
      <c r="AV74">
        <v>7276</v>
      </c>
      <c r="AW74">
        <v>679.45</v>
      </c>
      <c r="AX74">
        <v>623.43600000000004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0.20973600000000001</v>
      </c>
      <c r="BF74">
        <v>0.18498300000000001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1914</v>
      </c>
      <c r="BV74">
        <v>5362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</row>
    <row r="75" spans="1:80" x14ac:dyDescent="0.25">
      <c r="A75">
        <v>20230728101629</v>
      </c>
      <c r="B75">
        <v>100</v>
      </c>
      <c r="C75">
        <v>5</v>
      </c>
      <c r="D75">
        <v>30</v>
      </c>
      <c r="E75">
        <v>1</v>
      </c>
      <c r="F75">
        <v>716.29300000000001</v>
      </c>
      <c r="G75">
        <v>7824.98</v>
      </c>
      <c r="H75">
        <v>0</v>
      </c>
      <c r="I75">
        <v>27387.4</v>
      </c>
      <c r="J75">
        <v>0</v>
      </c>
      <c r="K75">
        <v>34690</v>
      </c>
      <c r="L75">
        <v>750.99099999999999</v>
      </c>
      <c r="M75">
        <v>701.65200000000004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0.239486</v>
      </c>
      <c r="U75">
        <v>0.219696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10294</v>
      </c>
      <c r="AK75">
        <v>24396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309455</v>
      </c>
      <c r="AS75" s="1">
        <v>4307800</v>
      </c>
      <c r="AT75" s="1">
        <v>1083090</v>
      </c>
      <c r="AU75" s="1">
        <v>1076950</v>
      </c>
      <c r="AV75">
        <v>8065</v>
      </c>
      <c r="AW75">
        <v>691.529</v>
      </c>
      <c r="AX75">
        <v>644.26400000000001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0.20332600000000001</v>
      </c>
      <c r="BF75">
        <v>0.186111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2484</v>
      </c>
      <c r="BV75">
        <v>5581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</row>
    <row r="76" spans="1:80" x14ac:dyDescent="0.25">
      <c r="A76">
        <v>20230728102038</v>
      </c>
      <c r="B76">
        <v>100</v>
      </c>
      <c r="C76">
        <v>5</v>
      </c>
      <c r="D76">
        <v>35</v>
      </c>
      <c r="E76">
        <v>1</v>
      </c>
      <c r="F76">
        <v>908.03700000000003</v>
      </c>
      <c r="G76">
        <v>8705.26</v>
      </c>
      <c r="H76">
        <v>0</v>
      </c>
      <c r="I76">
        <v>30468.400000000001</v>
      </c>
      <c r="J76">
        <v>0</v>
      </c>
      <c r="K76">
        <v>34357</v>
      </c>
      <c r="L76">
        <v>896.31600000000003</v>
      </c>
      <c r="M76">
        <v>914.303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0.2576</v>
      </c>
      <c r="U76">
        <v>0.25111899999999998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11970</v>
      </c>
      <c r="AK76">
        <v>22387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310238</v>
      </c>
      <c r="AS76" s="1">
        <v>4307800</v>
      </c>
      <c r="AT76" s="1">
        <v>1085830</v>
      </c>
      <c r="AU76" s="1">
        <v>1076950</v>
      </c>
      <c r="AV76">
        <v>8654</v>
      </c>
      <c r="AW76">
        <v>1185.73</v>
      </c>
      <c r="AX76">
        <v>1278.67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0.26424199999999998</v>
      </c>
      <c r="BF76">
        <v>0.27123599999999998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2904</v>
      </c>
      <c r="BV76">
        <v>5750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</row>
    <row r="77" spans="1:80" x14ac:dyDescent="0.25">
      <c r="A77">
        <v>20230728102443</v>
      </c>
      <c r="B77">
        <v>100</v>
      </c>
      <c r="C77">
        <v>5</v>
      </c>
      <c r="D77">
        <v>40</v>
      </c>
      <c r="E77">
        <v>1</v>
      </c>
      <c r="F77">
        <v>791.00800000000004</v>
      </c>
      <c r="G77">
        <v>8318.27</v>
      </c>
      <c r="H77">
        <v>0</v>
      </c>
      <c r="I77">
        <v>29113.9</v>
      </c>
      <c r="J77">
        <v>0</v>
      </c>
      <c r="K77">
        <v>34754</v>
      </c>
      <c r="L77">
        <v>844.19899999999996</v>
      </c>
      <c r="M77">
        <v>755.2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0.25728600000000001</v>
      </c>
      <c r="U77">
        <v>0.227271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13983</v>
      </c>
      <c r="AK77">
        <v>20771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309732</v>
      </c>
      <c r="AS77" s="1">
        <v>4307800</v>
      </c>
      <c r="AT77" s="1">
        <v>1084060</v>
      </c>
      <c r="AU77" s="1">
        <v>1076950</v>
      </c>
      <c r="AV77">
        <v>8610</v>
      </c>
      <c r="AW77">
        <v>825.86900000000003</v>
      </c>
      <c r="AX77">
        <v>751.50099999999998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0.22381599999999999</v>
      </c>
      <c r="BF77">
        <v>0.20108500000000001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3686</v>
      </c>
      <c r="BV77">
        <v>4924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</row>
    <row r="78" spans="1:80" x14ac:dyDescent="0.25">
      <c r="A78">
        <v>20230728102845</v>
      </c>
      <c r="B78">
        <v>100</v>
      </c>
      <c r="C78">
        <v>5</v>
      </c>
      <c r="D78">
        <v>45</v>
      </c>
      <c r="E78">
        <v>1</v>
      </c>
      <c r="F78">
        <v>800.32399999999996</v>
      </c>
      <c r="G78">
        <v>8296.49</v>
      </c>
      <c r="H78">
        <v>0</v>
      </c>
      <c r="I78">
        <v>29037.7</v>
      </c>
      <c r="J78">
        <v>0</v>
      </c>
      <c r="K78">
        <v>34302</v>
      </c>
      <c r="L78">
        <v>847.64300000000003</v>
      </c>
      <c r="M78">
        <v>761.43399999999997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0.25876300000000002</v>
      </c>
      <c r="U78">
        <v>0.22797899999999999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15474</v>
      </c>
      <c r="AK78">
        <v>18828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1836.56</v>
      </c>
      <c r="AS78">
        <v>-109.803</v>
      </c>
      <c r="AT78">
        <v>6427.96</v>
      </c>
      <c r="AU78">
        <v>-27.450600000000001</v>
      </c>
      <c r="AV78">
        <v>8723</v>
      </c>
      <c r="AW78">
        <v>800.59500000000003</v>
      </c>
      <c r="AX78">
        <v>740.00599999999997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0.22029000000000001</v>
      </c>
      <c r="BF78">
        <v>0.19569300000000001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4237</v>
      </c>
      <c r="BV78">
        <v>4486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</row>
    <row r="79" spans="1:80" x14ac:dyDescent="0.25">
      <c r="A79">
        <v>20230728103252</v>
      </c>
      <c r="B79">
        <v>100</v>
      </c>
      <c r="C79">
        <v>5</v>
      </c>
      <c r="D79">
        <v>50</v>
      </c>
      <c r="E79">
        <v>1</v>
      </c>
      <c r="F79">
        <v>973.61</v>
      </c>
      <c r="G79">
        <v>9141.74</v>
      </c>
      <c r="H79">
        <v>0</v>
      </c>
      <c r="I79">
        <v>31996.1</v>
      </c>
      <c r="J79">
        <v>0</v>
      </c>
      <c r="K79">
        <v>34227</v>
      </c>
      <c r="L79">
        <v>983.721</v>
      </c>
      <c r="M79">
        <v>963.40599999999995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0.27778900000000001</v>
      </c>
      <c r="U79">
        <v>0.256295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17192</v>
      </c>
      <c r="AK79">
        <v>17035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310429</v>
      </c>
      <c r="AS79" s="1">
        <v>4307800</v>
      </c>
      <c r="AT79" s="1">
        <v>1086500</v>
      </c>
      <c r="AU79" s="1">
        <v>1076950</v>
      </c>
      <c r="AV79">
        <v>9072</v>
      </c>
      <c r="AW79">
        <v>1187.67</v>
      </c>
      <c r="AX79">
        <v>1331.39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0.27565299999999998</v>
      </c>
      <c r="BF79">
        <v>0.27892899999999998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4633</v>
      </c>
      <c r="BV79">
        <v>4439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</row>
    <row r="80" spans="1:80" x14ac:dyDescent="0.25">
      <c r="A80">
        <v>20230727222318</v>
      </c>
      <c r="B80">
        <v>100</v>
      </c>
      <c r="C80">
        <v>10</v>
      </c>
      <c r="D80">
        <v>0</v>
      </c>
      <c r="E80">
        <v>1</v>
      </c>
      <c r="F80">
        <v>617.851</v>
      </c>
      <c r="G80">
        <v>7086.03</v>
      </c>
      <c r="H80">
        <v>0</v>
      </c>
      <c r="I80">
        <v>24801.1</v>
      </c>
      <c r="J80">
        <v>0</v>
      </c>
      <c r="K80">
        <v>34851</v>
      </c>
      <c r="L80">
        <v>0</v>
      </c>
      <c r="M80">
        <v>617.851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0.203324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34851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309217</v>
      </c>
      <c r="AS80" s="1">
        <v>4307800</v>
      </c>
      <c r="AT80" s="1">
        <v>1082260</v>
      </c>
      <c r="AU80" s="1">
        <v>1076950</v>
      </c>
      <c r="AV80">
        <v>7071</v>
      </c>
      <c r="AW80">
        <v>0</v>
      </c>
      <c r="AX80">
        <v>565.59199999999998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0.183862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7071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</row>
    <row r="81" spans="1:80" x14ac:dyDescent="0.25">
      <c r="A81">
        <v>20230727222647</v>
      </c>
      <c r="B81">
        <v>100</v>
      </c>
      <c r="C81">
        <v>10</v>
      </c>
      <c r="D81">
        <v>5</v>
      </c>
      <c r="E81">
        <v>1</v>
      </c>
      <c r="F81">
        <v>640.02200000000005</v>
      </c>
      <c r="G81">
        <v>7160.84</v>
      </c>
      <c r="H81">
        <v>0</v>
      </c>
      <c r="I81">
        <v>25062.9</v>
      </c>
      <c r="J81">
        <v>0</v>
      </c>
      <c r="K81">
        <v>34364</v>
      </c>
      <c r="L81">
        <v>673.47199999999998</v>
      </c>
      <c r="M81">
        <v>638.25699999999995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0.22508400000000001</v>
      </c>
      <c r="U81">
        <v>0.20750099999999999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1722</v>
      </c>
      <c r="AK81">
        <v>32642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309205</v>
      </c>
      <c r="AS81" s="1">
        <v>4307800</v>
      </c>
      <c r="AT81" s="1">
        <v>1082220</v>
      </c>
      <c r="AU81" s="1">
        <v>1076950</v>
      </c>
      <c r="AV81">
        <v>7148</v>
      </c>
      <c r="AW81">
        <v>585.75300000000004</v>
      </c>
      <c r="AX81">
        <v>561.64499999999998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0.19581699999999999</v>
      </c>
      <c r="BF81">
        <v>0.17974899999999999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393</v>
      </c>
      <c r="BV81">
        <v>6755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</row>
    <row r="82" spans="1:80" x14ac:dyDescent="0.25">
      <c r="A82">
        <v>20230727223001</v>
      </c>
      <c r="B82">
        <v>100</v>
      </c>
      <c r="C82">
        <v>10</v>
      </c>
      <c r="D82">
        <v>10</v>
      </c>
      <c r="E82">
        <v>1</v>
      </c>
      <c r="F82">
        <v>626.38300000000004</v>
      </c>
      <c r="G82">
        <v>7073.9</v>
      </c>
      <c r="H82">
        <v>0</v>
      </c>
      <c r="I82">
        <v>24758.7</v>
      </c>
      <c r="J82">
        <v>0</v>
      </c>
      <c r="K82">
        <v>34273</v>
      </c>
      <c r="L82">
        <v>658.78899999999999</v>
      </c>
      <c r="M82">
        <v>622.83699999999999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0.22200500000000001</v>
      </c>
      <c r="U82">
        <v>0.20469100000000001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3381</v>
      </c>
      <c r="AK82">
        <v>30892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1274.3800000000001</v>
      </c>
      <c r="AS82">
        <v>-108.884</v>
      </c>
      <c r="AT82">
        <v>4460.33</v>
      </c>
      <c r="AU82">
        <v>-27.2211</v>
      </c>
      <c r="AV82">
        <v>6950</v>
      </c>
      <c r="AW82">
        <v>548.11699999999996</v>
      </c>
      <c r="AX82">
        <v>552.077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0.18332300000000001</v>
      </c>
      <c r="BF82">
        <v>0.179345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710</v>
      </c>
      <c r="BV82">
        <v>6240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</row>
    <row r="83" spans="1:80" x14ac:dyDescent="0.25">
      <c r="A83">
        <v>20230727223354</v>
      </c>
      <c r="B83">
        <v>100</v>
      </c>
      <c r="C83">
        <v>10</v>
      </c>
      <c r="D83">
        <v>15</v>
      </c>
      <c r="E83">
        <v>1</v>
      </c>
      <c r="F83">
        <v>790.44100000000003</v>
      </c>
      <c r="G83">
        <v>8032.68</v>
      </c>
      <c r="H83">
        <v>0</v>
      </c>
      <c r="I83">
        <v>28114.400000000001</v>
      </c>
      <c r="J83">
        <v>0</v>
      </c>
      <c r="K83">
        <v>34510</v>
      </c>
      <c r="L83">
        <v>787.05499999999995</v>
      </c>
      <c r="M83">
        <v>791.04600000000005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0.24263899999999999</v>
      </c>
      <c r="U83">
        <v>0.23099800000000001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5234</v>
      </c>
      <c r="AK83">
        <v>29276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309844</v>
      </c>
      <c r="AS83" s="1">
        <v>4307800</v>
      </c>
      <c r="AT83" s="1">
        <v>1084460</v>
      </c>
      <c r="AU83" s="1">
        <v>1076950</v>
      </c>
      <c r="AV83">
        <v>7642</v>
      </c>
      <c r="AW83">
        <v>978.97500000000002</v>
      </c>
      <c r="AX83">
        <v>1123.3399999999999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0.245084</v>
      </c>
      <c r="BF83">
        <v>0.25409599999999999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1257</v>
      </c>
      <c r="BV83">
        <v>6385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</row>
    <row r="84" spans="1:80" x14ac:dyDescent="0.25">
      <c r="A84">
        <v>20230727223729</v>
      </c>
      <c r="B84">
        <v>100</v>
      </c>
      <c r="C84">
        <v>10</v>
      </c>
      <c r="D84">
        <v>20</v>
      </c>
      <c r="E84">
        <v>1</v>
      </c>
      <c r="F84">
        <v>669.77</v>
      </c>
      <c r="G84">
        <v>7444.49</v>
      </c>
      <c r="H84">
        <v>0</v>
      </c>
      <c r="I84">
        <v>26055.7</v>
      </c>
      <c r="J84">
        <v>0</v>
      </c>
      <c r="K84">
        <v>34582</v>
      </c>
      <c r="L84">
        <v>695.86</v>
      </c>
      <c r="M84">
        <v>663.25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0.230909</v>
      </c>
      <c r="U84">
        <v>0.211363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6914</v>
      </c>
      <c r="AK84">
        <v>27668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304046</v>
      </c>
      <c r="AS84" s="1">
        <v>4304270</v>
      </c>
      <c r="AT84" s="1">
        <v>1064160</v>
      </c>
      <c r="AU84" s="1">
        <v>1076070</v>
      </c>
      <c r="AV84">
        <v>7567</v>
      </c>
      <c r="AW84">
        <v>632.19799999999998</v>
      </c>
      <c r="AX84">
        <v>631.40899999999999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0.19788500000000001</v>
      </c>
      <c r="BF84">
        <v>0.188915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1551</v>
      </c>
      <c r="BV84">
        <v>6016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</row>
    <row r="85" spans="1:80" x14ac:dyDescent="0.25">
      <c r="A85">
        <v>20230727224207</v>
      </c>
      <c r="B85">
        <v>100</v>
      </c>
      <c r="C85">
        <v>10</v>
      </c>
      <c r="D85">
        <v>25</v>
      </c>
      <c r="E85">
        <v>1</v>
      </c>
      <c r="F85">
        <v>991.62599999999998</v>
      </c>
      <c r="G85">
        <v>9134.77</v>
      </c>
      <c r="H85">
        <v>0</v>
      </c>
      <c r="I85">
        <v>31971.7</v>
      </c>
      <c r="J85">
        <v>0</v>
      </c>
      <c r="K85">
        <v>34354</v>
      </c>
      <c r="L85">
        <v>1062.6099999999999</v>
      </c>
      <c r="M85">
        <v>967.52800000000002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0.288018</v>
      </c>
      <c r="U85">
        <v>0.25839299999999998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8707</v>
      </c>
      <c r="AK85">
        <v>25647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310677</v>
      </c>
      <c r="AS85" s="1">
        <v>4307800</v>
      </c>
      <c r="AT85" s="1">
        <v>1087370</v>
      </c>
      <c r="AU85" s="1">
        <v>1076950</v>
      </c>
      <c r="AV85">
        <v>9581</v>
      </c>
      <c r="AW85">
        <v>1401.49</v>
      </c>
      <c r="AX85">
        <v>1289.47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0.314697</v>
      </c>
      <c r="BF85">
        <v>0.27948699999999999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2605</v>
      </c>
      <c r="BV85">
        <v>6976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</row>
    <row r="86" spans="1:80" x14ac:dyDescent="0.25">
      <c r="A86">
        <v>20230728103636</v>
      </c>
      <c r="B86">
        <v>100</v>
      </c>
      <c r="C86">
        <v>10</v>
      </c>
      <c r="D86">
        <v>30</v>
      </c>
      <c r="E86">
        <v>1</v>
      </c>
      <c r="F86">
        <v>821.35699999999997</v>
      </c>
      <c r="G86">
        <v>8316.7800000000007</v>
      </c>
      <c r="H86">
        <v>0</v>
      </c>
      <c r="I86">
        <v>29108.7</v>
      </c>
      <c r="J86">
        <v>0</v>
      </c>
      <c r="K86">
        <v>34688</v>
      </c>
      <c r="L86">
        <v>876.03499999999997</v>
      </c>
      <c r="M86">
        <v>798.29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0.25581100000000001</v>
      </c>
      <c r="U86">
        <v>0.232988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10292</v>
      </c>
      <c r="AK86">
        <v>24396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309956</v>
      </c>
      <c r="AS86" s="1">
        <v>4307800</v>
      </c>
      <c r="AT86" s="1">
        <v>1084840</v>
      </c>
      <c r="AU86" s="1">
        <v>1076950</v>
      </c>
      <c r="AV86">
        <v>8126</v>
      </c>
      <c r="AW86">
        <v>1168.73</v>
      </c>
      <c r="AX86">
        <v>1060.94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0.26426899999999998</v>
      </c>
      <c r="BF86">
        <v>0.24531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2543</v>
      </c>
      <c r="BV86">
        <v>5583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</row>
    <row r="87" spans="1:80" x14ac:dyDescent="0.25">
      <c r="A87">
        <v>20230728104021</v>
      </c>
      <c r="B87">
        <v>100</v>
      </c>
      <c r="C87">
        <v>10</v>
      </c>
      <c r="D87">
        <v>35</v>
      </c>
      <c r="E87">
        <v>1</v>
      </c>
      <c r="F87">
        <v>744.16899999999998</v>
      </c>
      <c r="G87">
        <v>7993.27</v>
      </c>
      <c r="H87">
        <v>0</v>
      </c>
      <c r="I87">
        <v>27976.5</v>
      </c>
      <c r="J87">
        <v>0</v>
      </c>
      <c r="K87">
        <v>34520</v>
      </c>
      <c r="L87">
        <v>772.42700000000002</v>
      </c>
      <c r="M87">
        <v>729.06299999999999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0.243447</v>
      </c>
      <c r="U87">
        <v>0.22519800000000001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12025</v>
      </c>
      <c r="AK87">
        <v>22495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309475</v>
      </c>
      <c r="AS87" s="1">
        <v>4307800</v>
      </c>
      <c r="AT87" s="1">
        <v>1083160</v>
      </c>
      <c r="AU87" s="1">
        <v>1076950</v>
      </c>
      <c r="AV87">
        <v>8035</v>
      </c>
      <c r="AW87">
        <v>709.22900000000004</v>
      </c>
      <c r="AX87">
        <v>683.51199999999994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0.20066000000000001</v>
      </c>
      <c r="BF87">
        <v>0.19081600000000001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2776</v>
      </c>
      <c r="BV87">
        <v>5259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</row>
    <row r="88" spans="1:80" x14ac:dyDescent="0.25">
      <c r="A88">
        <v>20230728104416</v>
      </c>
      <c r="B88">
        <v>100</v>
      </c>
      <c r="C88">
        <v>10</v>
      </c>
      <c r="D88">
        <v>40</v>
      </c>
      <c r="E88">
        <v>1</v>
      </c>
      <c r="F88">
        <v>787.96500000000003</v>
      </c>
      <c r="G88">
        <v>8294.01</v>
      </c>
      <c r="H88">
        <v>0</v>
      </c>
      <c r="I88">
        <v>29029</v>
      </c>
      <c r="J88">
        <v>0</v>
      </c>
      <c r="K88">
        <v>34757</v>
      </c>
      <c r="L88">
        <v>825.32100000000003</v>
      </c>
      <c r="M88">
        <v>762.81100000000004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0.253913</v>
      </c>
      <c r="U88">
        <v>0.22833700000000001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13986</v>
      </c>
      <c r="AK88">
        <v>20771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1871.99</v>
      </c>
      <c r="AS88">
        <v>-109.803</v>
      </c>
      <c r="AT88">
        <v>6551.97</v>
      </c>
      <c r="AU88">
        <v>-27.450600000000001</v>
      </c>
      <c r="AV88">
        <v>8716</v>
      </c>
      <c r="AW88">
        <v>795.524</v>
      </c>
      <c r="AX88">
        <v>771.19899999999996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0.221633</v>
      </c>
      <c r="BF88">
        <v>0.20474999999999999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3677</v>
      </c>
      <c r="BV88">
        <v>5039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</row>
    <row r="89" spans="1:80" x14ac:dyDescent="0.25">
      <c r="A89">
        <v>20230728104813</v>
      </c>
      <c r="B89">
        <v>100</v>
      </c>
      <c r="C89">
        <v>10</v>
      </c>
      <c r="D89">
        <v>45</v>
      </c>
      <c r="E89">
        <v>1</v>
      </c>
      <c r="F89">
        <v>799.37900000000002</v>
      </c>
      <c r="G89">
        <v>8311.11</v>
      </c>
      <c r="H89">
        <v>0</v>
      </c>
      <c r="I89">
        <v>29088.9</v>
      </c>
      <c r="J89">
        <v>0</v>
      </c>
      <c r="K89">
        <v>34323</v>
      </c>
      <c r="L89">
        <v>844.726</v>
      </c>
      <c r="M89">
        <v>762.05899999999997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0.25883299999999998</v>
      </c>
      <c r="U89">
        <v>0.228409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15495</v>
      </c>
      <c r="AK89">
        <v>18828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309744</v>
      </c>
      <c r="AS89" s="1">
        <v>4307800</v>
      </c>
      <c r="AT89" s="1">
        <v>1084100</v>
      </c>
      <c r="AU89" s="1">
        <v>1076950</v>
      </c>
      <c r="AV89">
        <v>8698</v>
      </c>
      <c r="AW89">
        <v>817.62199999999996</v>
      </c>
      <c r="AX89">
        <v>745.50199999999995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0.22489400000000001</v>
      </c>
      <c r="BF89">
        <v>0.19699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4182</v>
      </c>
      <c r="BV89">
        <v>4516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</row>
    <row r="90" spans="1:80" x14ac:dyDescent="0.25">
      <c r="A90">
        <v>20230728105146</v>
      </c>
      <c r="B90">
        <v>100</v>
      </c>
      <c r="C90">
        <v>10</v>
      </c>
      <c r="D90">
        <v>50</v>
      </c>
      <c r="E90">
        <v>1</v>
      </c>
      <c r="F90">
        <v>832.60400000000004</v>
      </c>
      <c r="G90">
        <v>8478.2800000000007</v>
      </c>
      <c r="H90">
        <v>0</v>
      </c>
      <c r="I90">
        <v>29674</v>
      </c>
      <c r="J90">
        <v>0</v>
      </c>
      <c r="K90">
        <v>34311</v>
      </c>
      <c r="L90">
        <v>877.82799999999997</v>
      </c>
      <c r="M90">
        <v>786.98500000000001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0.26178099999999999</v>
      </c>
      <c r="U90">
        <v>0.232293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17230</v>
      </c>
      <c r="AK90">
        <v>17081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309775</v>
      </c>
      <c r="AS90" s="1">
        <v>4307800</v>
      </c>
      <c r="AT90" s="1">
        <v>1084210</v>
      </c>
      <c r="AU90" s="1">
        <v>1076950</v>
      </c>
      <c r="AV90">
        <v>8618</v>
      </c>
      <c r="AW90">
        <v>849.30700000000002</v>
      </c>
      <c r="AX90">
        <v>761.11099999999999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0.22778899999999999</v>
      </c>
      <c r="BF90">
        <v>0.20196900000000001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4549</v>
      </c>
      <c r="BV90">
        <v>4069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</row>
    <row r="93" spans="1:80" x14ac:dyDescent="0.25">
      <c r="A93" t="s">
        <v>101</v>
      </c>
    </row>
    <row r="94" spans="1:80" x14ac:dyDescent="0.25">
      <c r="A94">
        <v>20230728134232</v>
      </c>
      <c r="B94">
        <v>100</v>
      </c>
      <c r="C94">
        <v>0</v>
      </c>
      <c r="D94">
        <v>0</v>
      </c>
      <c r="E94">
        <v>0</v>
      </c>
      <c r="F94">
        <v>1129.72</v>
      </c>
      <c r="G94">
        <v>10509.6</v>
      </c>
      <c r="H94">
        <v>0</v>
      </c>
      <c r="I94">
        <v>36783.599999999999</v>
      </c>
      <c r="J94">
        <v>0</v>
      </c>
      <c r="K94">
        <v>33724</v>
      </c>
      <c r="L94">
        <v>0</v>
      </c>
      <c r="M94">
        <v>1129.72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0.31163600000000002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33724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3294.23</v>
      </c>
      <c r="AS94">
        <v>-109.57299999999999</v>
      </c>
      <c r="AT94">
        <v>11529.8</v>
      </c>
      <c r="AU94">
        <v>-27.3933</v>
      </c>
      <c r="AV94">
        <v>9576</v>
      </c>
      <c r="AW94">
        <v>0</v>
      </c>
      <c r="AX94">
        <v>1642.48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0.34137000000000001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9576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</row>
    <row r="95" spans="1:80" x14ac:dyDescent="0.25">
      <c r="A95">
        <v>20230728134608</v>
      </c>
      <c r="B95">
        <v>100</v>
      </c>
      <c r="C95">
        <v>0</v>
      </c>
      <c r="D95">
        <v>5</v>
      </c>
      <c r="E95">
        <v>0</v>
      </c>
      <c r="F95">
        <v>624.673</v>
      </c>
      <c r="G95">
        <v>8034.93</v>
      </c>
      <c r="H95">
        <v>0</v>
      </c>
      <c r="I95">
        <v>28122.3</v>
      </c>
      <c r="J95">
        <v>0</v>
      </c>
      <c r="K95">
        <v>34116</v>
      </c>
      <c r="L95">
        <v>665.04200000000003</v>
      </c>
      <c r="M95">
        <v>622.54300000000001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0.25321700000000003</v>
      </c>
      <c r="U95">
        <v>0.23458399999999999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1710</v>
      </c>
      <c r="AK95">
        <v>32406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1356.52</v>
      </c>
      <c r="AS95">
        <v>-109.803</v>
      </c>
      <c r="AT95">
        <v>4747.8100000000004</v>
      </c>
      <c r="AU95">
        <v>-27.450600000000001</v>
      </c>
      <c r="AV95">
        <v>6700</v>
      </c>
      <c r="AW95">
        <v>593.95600000000002</v>
      </c>
      <c r="AX95">
        <v>552.66200000000003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0.216505</v>
      </c>
      <c r="BF95">
        <v>0.19766300000000001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364</v>
      </c>
      <c r="BV95">
        <v>6336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</row>
    <row r="96" spans="1:80" x14ac:dyDescent="0.25">
      <c r="A96">
        <v>20230728134940</v>
      </c>
      <c r="B96">
        <v>100</v>
      </c>
      <c r="C96">
        <v>0</v>
      </c>
      <c r="D96">
        <v>10</v>
      </c>
      <c r="E96">
        <v>0</v>
      </c>
      <c r="F96">
        <v>623.077</v>
      </c>
      <c r="G96">
        <v>8035.39</v>
      </c>
      <c r="H96">
        <v>0</v>
      </c>
      <c r="I96">
        <v>28123.9</v>
      </c>
      <c r="J96">
        <v>0</v>
      </c>
      <c r="K96">
        <v>34057</v>
      </c>
      <c r="L96">
        <v>662.43</v>
      </c>
      <c r="M96">
        <v>618.74800000000005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0.25026300000000001</v>
      </c>
      <c r="U96">
        <v>0.23436399999999999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3375</v>
      </c>
      <c r="AK96">
        <v>30682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309139</v>
      </c>
      <c r="AS96" s="1">
        <v>4307800</v>
      </c>
      <c r="AT96" s="1">
        <v>1081990</v>
      </c>
      <c r="AU96" s="1">
        <v>1076950</v>
      </c>
      <c r="AV96">
        <v>6498</v>
      </c>
      <c r="AW96">
        <v>550.98299999999995</v>
      </c>
      <c r="AX96">
        <v>529.38599999999997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0.197905</v>
      </c>
      <c r="BF96">
        <v>0.18737100000000001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700</v>
      </c>
      <c r="BV96">
        <v>5798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</row>
    <row r="97" spans="1:80" x14ac:dyDescent="0.25">
      <c r="A97">
        <v>20230728135424</v>
      </c>
      <c r="B97">
        <v>100</v>
      </c>
      <c r="C97">
        <v>0</v>
      </c>
      <c r="D97">
        <v>15</v>
      </c>
      <c r="E97">
        <v>0</v>
      </c>
      <c r="F97">
        <v>1214.01</v>
      </c>
      <c r="G97">
        <v>10933.6</v>
      </c>
      <c r="H97">
        <v>0</v>
      </c>
      <c r="I97">
        <v>38267.4</v>
      </c>
      <c r="J97">
        <v>0</v>
      </c>
      <c r="K97">
        <v>33993</v>
      </c>
      <c r="L97">
        <v>1244.98</v>
      </c>
      <c r="M97">
        <v>1208.49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0.33746900000000002</v>
      </c>
      <c r="U97">
        <v>0.31881900000000002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5145</v>
      </c>
      <c r="AK97">
        <v>28848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311650</v>
      </c>
      <c r="AS97" s="1">
        <v>4307800</v>
      </c>
      <c r="AT97" s="1">
        <v>1090780</v>
      </c>
      <c r="AU97" s="1">
        <v>1076950</v>
      </c>
      <c r="AV97">
        <v>9671</v>
      </c>
      <c r="AW97">
        <v>1942.12</v>
      </c>
      <c r="AX97">
        <v>2065.1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0.38250299999999998</v>
      </c>
      <c r="BF97">
        <v>0.38821299999999997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1581</v>
      </c>
      <c r="BV97">
        <v>8090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</row>
    <row r="98" spans="1:80" x14ac:dyDescent="0.25">
      <c r="A98">
        <v>20230728135744</v>
      </c>
      <c r="B98">
        <v>100</v>
      </c>
      <c r="C98">
        <v>0</v>
      </c>
      <c r="D98">
        <v>20</v>
      </c>
      <c r="E98">
        <v>0</v>
      </c>
      <c r="F98">
        <v>774.40099999999995</v>
      </c>
      <c r="G98">
        <v>8942.98</v>
      </c>
      <c r="H98">
        <v>0</v>
      </c>
      <c r="I98">
        <v>31300.400000000001</v>
      </c>
      <c r="J98">
        <v>0</v>
      </c>
      <c r="K98">
        <v>34344</v>
      </c>
      <c r="L98">
        <v>820.75300000000004</v>
      </c>
      <c r="M98">
        <v>762.82500000000005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0.27700000000000002</v>
      </c>
      <c r="U98">
        <v>0.256247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6863</v>
      </c>
      <c r="AK98">
        <v>27481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309824</v>
      </c>
      <c r="AS98" s="1">
        <v>4307800</v>
      </c>
      <c r="AT98" s="1">
        <v>1084380</v>
      </c>
      <c r="AU98" s="1">
        <v>1076950</v>
      </c>
      <c r="AV98">
        <v>7329</v>
      </c>
      <c r="AW98">
        <v>1049.9100000000001</v>
      </c>
      <c r="AX98">
        <v>1060.17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0.26476300000000003</v>
      </c>
      <c r="BF98">
        <v>0.25887199999999999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1593</v>
      </c>
      <c r="BV98">
        <v>5736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</row>
    <row r="99" spans="1:80" x14ac:dyDescent="0.25">
      <c r="A99">
        <v>20230728140058</v>
      </c>
      <c r="B99">
        <v>100</v>
      </c>
      <c r="C99">
        <v>0</v>
      </c>
      <c r="D99">
        <v>25</v>
      </c>
      <c r="E99">
        <v>0</v>
      </c>
      <c r="F99">
        <v>729.51</v>
      </c>
      <c r="G99">
        <v>8833.82</v>
      </c>
      <c r="H99">
        <v>0</v>
      </c>
      <c r="I99">
        <v>30918.400000000001</v>
      </c>
      <c r="J99">
        <v>0</v>
      </c>
      <c r="K99">
        <v>34367</v>
      </c>
      <c r="L99">
        <v>750.59900000000005</v>
      </c>
      <c r="M99">
        <v>722.38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0.26458399999999999</v>
      </c>
      <c r="U99">
        <v>0.254494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8684</v>
      </c>
      <c r="AK99">
        <v>25683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309503</v>
      </c>
      <c r="AS99" s="1">
        <v>4307800</v>
      </c>
      <c r="AT99" s="1">
        <v>1083260</v>
      </c>
      <c r="AU99" s="1">
        <v>1076950</v>
      </c>
      <c r="AV99">
        <v>7494</v>
      </c>
      <c r="AW99">
        <v>654.63599999999997</v>
      </c>
      <c r="AX99">
        <v>698.02700000000004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0.20607600000000001</v>
      </c>
      <c r="BF99">
        <v>0.21421699999999999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2047</v>
      </c>
      <c r="BV99">
        <v>5447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</row>
    <row r="100" spans="1:80" x14ac:dyDescent="0.25">
      <c r="A100">
        <v>20230728140416</v>
      </c>
      <c r="B100">
        <v>100</v>
      </c>
      <c r="C100">
        <v>0</v>
      </c>
      <c r="D100">
        <v>30</v>
      </c>
      <c r="E100">
        <v>0</v>
      </c>
      <c r="F100">
        <v>755.52700000000004</v>
      </c>
      <c r="G100">
        <v>9012.4699999999993</v>
      </c>
      <c r="H100">
        <v>0</v>
      </c>
      <c r="I100">
        <v>31543.599999999999</v>
      </c>
      <c r="J100">
        <v>0</v>
      </c>
      <c r="K100">
        <v>34393</v>
      </c>
      <c r="L100">
        <v>795.90099999999995</v>
      </c>
      <c r="M100">
        <v>738.49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0.27501799999999998</v>
      </c>
      <c r="U100">
        <v>0.25656899999999999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10206</v>
      </c>
      <c r="AK100">
        <v>24187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309661</v>
      </c>
      <c r="AS100" s="1">
        <v>4307800</v>
      </c>
      <c r="AT100" s="1">
        <v>1083810</v>
      </c>
      <c r="AU100" s="1">
        <v>1076950</v>
      </c>
      <c r="AV100">
        <v>8221</v>
      </c>
      <c r="AW100">
        <v>723.28200000000004</v>
      </c>
      <c r="AX100">
        <v>702.08600000000001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0.22186500000000001</v>
      </c>
      <c r="BF100">
        <v>0.20921500000000001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2624</v>
      </c>
      <c r="BV100">
        <v>5597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</row>
    <row r="101" spans="1:80" x14ac:dyDescent="0.25">
      <c r="A101" s="1">
        <v>20230700000000</v>
      </c>
      <c r="B101">
        <v>100</v>
      </c>
      <c r="C101">
        <v>0</v>
      </c>
      <c r="D101">
        <v>35</v>
      </c>
      <c r="E101">
        <v>0</v>
      </c>
      <c r="F101">
        <v>715.50800000000004</v>
      </c>
      <c r="G101">
        <v>8743.4699999999993</v>
      </c>
      <c r="H101">
        <v>0</v>
      </c>
      <c r="I101">
        <v>30602.2</v>
      </c>
      <c r="J101">
        <v>0</v>
      </c>
      <c r="K101">
        <v>34284</v>
      </c>
      <c r="L101">
        <v>766.04700000000003</v>
      </c>
      <c r="M101">
        <v>688.50800000000004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0.26870100000000002</v>
      </c>
      <c r="U101">
        <v>0.247728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11938</v>
      </c>
      <c r="AK101">
        <v>22346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309454</v>
      </c>
      <c r="AS101" s="1">
        <v>4310000</v>
      </c>
      <c r="AT101" s="1">
        <v>1080000</v>
      </c>
      <c r="AU101" s="1">
        <v>1080000</v>
      </c>
      <c r="AV101">
        <v>7662</v>
      </c>
      <c r="AW101">
        <v>674.36500000000001</v>
      </c>
      <c r="AX101">
        <v>596.48900000000003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0.216449</v>
      </c>
      <c r="BF101">
        <v>0.19187199999999999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2843</v>
      </c>
      <c r="BV101">
        <v>4819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</row>
    <row r="102" spans="1:80" x14ac:dyDescent="0.25">
      <c r="A102" s="1">
        <v>20230700000000</v>
      </c>
      <c r="B102">
        <v>100</v>
      </c>
      <c r="C102">
        <v>0</v>
      </c>
      <c r="D102">
        <v>40</v>
      </c>
      <c r="E102">
        <v>0</v>
      </c>
      <c r="F102">
        <v>1161.05</v>
      </c>
      <c r="G102">
        <v>10965.2</v>
      </c>
      <c r="H102">
        <v>0</v>
      </c>
      <c r="I102">
        <v>38378.300000000003</v>
      </c>
      <c r="J102">
        <v>0</v>
      </c>
      <c r="K102">
        <v>34117</v>
      </c>
      <c r="L102">
        <v>1212.6199999999999</v>
      </c>
      <c r="M102">
        <v>1126.3599999999999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0.338258</v>
      </c>
      <c r="U102">
        <v>0.31006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13721</v>
      </c>
      <c r="AK102">
        <v>20396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3639.38</v>
      </c>
      <c r="AS102">
        <v>-3.4147799999999999</v>
      </c>
      <c r="AT102">
        <v>12737.8</v>
      </c>
      <c r="AU102">
        <v>-0.85369499999999998</v>
      </c>
      <c r="AV102">
        <v>10673</v>
      </c>
      <c r="AW102">
        <v>1612.55</v>
      </c>
      <c r="AX102">
        <v>1523.56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0.36017399999999999</v>
      </c>
      <c r="BF102">
        <v>0.32850499999999999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4410</v>
      </c>
      <c r="BV102">
        <v>6263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</row>
    <row r="103" spans="1:80" x14ac:dyDescent="0.25">
      <c r="A103" s="1">
        <v>20230700000000</v>
      </c>
      <c r="B103">
        <v>100</v>
      </c>
      <c r="C103">
        <v>0</v>
      </c>
      <c r="D103">
        <v>45</v>
      </c>
      <c r="E103">
        <v>0</v>
      </c>
      <c r="F103">
        <v>820.02800000000002</v>
      </c>
      <c r="G103">
        <v>9372.6200000000008</v>
      </c>
      <c r="H103">
        <v>0</v>
      </c>
      <c r="I103">
        <v>32804.199999999997</v>
      </c>
      <c r="J103">
        <v>0</v>
      </c>
      <c r="K103">
        <v>34142</v>
      </c>
      <c r="L103">
        <v>870.10699999999997</v>
      </c>
      <c r="M103">
        <v>778.76099999999997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0.29103899999999999</v>
      </c>
      <c r="U103">
        <v>0.26090600000000003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15424</v>
      </c>
      <c r="AK103">
        <v>18718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309947</v>
      </c>
      <c r="AS103" s="1">
        <v>4310000</v>
      </c>
      <c r="AT103" s="1">
        <v>1080000</v>
      </c>
      <c r="AU103" s="1">
        <v>1080000</v>
      </c>
      <c r="AV103">
        <v>8685</v>
      </c>
      <c r="AW103">
        <v>845.18899999999996</v>
      </c>
      <c r="AX103">
        <v>771.45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0.24858</v>
      </c>
      <c r="BF103">
        <v>0.21973100000000001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4212</v>
      </c>
      <c r="BV103">
        <v>4473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</row>
    <row r="104" spans="1:80" x14ac:dyDescent="0.25">
      <c r="A104" s="1">
        <v>20230700000000</v>
      </c>
      <c r="B104">
        <v>100</v>
      </c>
      <c r="C104">
        <v>0</v>
      </c>
      <c r="D104">
        <v>50</v>
      </c>
      <c r="E104">
        <v>0</v>
      </c>
      <c r="F104">
        <v>864.34</v>
      </c>
      <c r="G104">
        <v>9678.35</v>
      </c>
      <c r="H104">
        <v>0</v>
      </c>
      <c r="I104">
        <v>33874.199999999997</v>
      </c>
      <c r="J104">
        <v>0</v>
      </c>
      <c r="K104">
        <v>34164</v>
      </c>
      <c r="L104">
        <v>905.08</v>
      </c>
      <c r="M104">
        <v>823.28899999999999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0.29591099999999998</v>
      </c>
      <c r="U104">
        <v>0.27057500000000001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17147</v>
      </c>
      <c r="AK104">
        <v>17017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2240.8000000000002</v>
      </c>
      <c r="AS104">
        <v>-109.34399999999999</v>
      </c>
      <c r="AT104">
        <v>7842.82</v>
      </c>
      <c r="AU104">
        <v>-27.335899999999999</v>
      </c>
      <c r="AV104">
        <v>8890</v>
      </c>
      <c r="AW104">
        <v>887.39200000000005</v>
      </c>
      <c r="AX104">
        <v>797.79600000000005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0.26118599999999997</v>
      </c>
      <c r="BF104">
        <v>0.23641899999999999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4596</v>
      </c>
      <c r="BV104">
        <v>4294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</row>
    <row r="105" spans="1:80" x14ac:dyDescent="0.25">
      <c r="A105">
        <v>20230728140829</v>
      </c>
      <c r="B105">
        <v>100</v>
      </c>
      <c r="C105">
        <v>2</v>
      </c>
      <c r="D105">
        <v>0</v>
      </c>
      <c r="E105">
        <v>0</v>
      </c>
      <c r="F105">
        <v>1129.72</v>
      </c>
      <c r="G105">
        <v>10509.6</v>
      </c>
      <c r="H105">
        <v>0</v>
      </c>
      <c r="I105">
        <v>36783.599999999999</v>
      </c>
      <c r="J105">
        <v>0</v>
      </c>
      <c r="K105">
        <v>33724</v>
      </c>
      <c r="L105">
        <v>0</v>
      </c>
      <c r="M105">
        <v>1129.72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0.31163600000000002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33724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3294.28</v>
      </c>
      <c r="AS105">
        <v>-109.803</v>
      </c>
      <c r="AT105">
        <v>11530</v>
      </c>
      <c r="AU105">
        <v>-27.450600000000001</v>
      </c>
      <c r="AV105">
        <v>9576</v>
      </c>
      <c r="AW105">
        <v>0</v>
      </c>
      <c r="AX105">
        <v>1642.48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0.34137000000000001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9576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</row>
    <row r="106" spans="1:80" x14ac:dyDescent="0.25">
      <c r="A106">
        <v>20230728141136</v>
      </c>
      <c r="B106">
        <v>100</v>
      </c>
      <c r="C106">
        <v>2</v>
      </c>
      <c r="D106">
        <v>5</v>
      </c>
      <c r="E106">
        <v>0</v>
      </c>
      <c r="F106">
        <v>619.61</v>
      </c>
      <c r="G106">
        <v>7969.35</v>
      </c>
      <c r="H106">
        <v>0</v>
      </c>
      <c r="I106">
        <v>27892.7</v>
      </c>
      <c r="J106">
        <v>0</v>
      </c>
      <c r="K106">
        <v>34116</v>
      </c>
      <c r="L106">
        <v>633.13300000000004</v>
      </c>
      <c r="M106">
        <v>618.89700000000005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0.239288</v>
      </c>
      <c r="U106">
        <v>0.233295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1710</v>
      </c>
      <c r="AK106">
        <v>32406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309234</v>
      </c>
      <c r="AS106" s="1">
        <v>4307800</v>
      </c>
      <c r="AT106" s="1">
        <v>1082320</v>
      </c>
      <c r="AU106" s="1">
        <v>1076950</v>
      </c>
      <c r="AV106">
        <v>6700</v>
      </c>
      <c r="AW106">
        <v>574.72900000000004</v>
      </c>
      <c r="AX106">
        <v>544.52300000000002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0.202961</v>
      </c>
      <c r="BF106">
        <v>0.19667799999999999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351</v>
      </c>
      <c r="BV106">
        <v>6349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</row>
    <row r="107" spans="1:80" x14ac:dyDescent="0.25">
      <c r="A107">
        <v>20230728141511</v>
      </c>
      <c r="B107">
        <v>100</v>
      </c>
      <c r="C107">
        <v>2</v>
      </c>
      <c r="D107">
        <v>10</v>
      </c>
      <c r="E107">
        <v>0</v>
      </c>
      <c r="F107">
        <v>877.67700000000002</v>
      </c>
      <c r="G107">
        <v>9196.42</v>
      </c>
      <c r="H107">
        <v>0</v>
      </c>
      <c r="I107">
        <v>32187.5</v>
      </c>
      <c r="J107">
        <v>0</v>
      </c>
      <c r="K107">
        <v>33766</v>
      </c>
      <c r="L107">
        <v>909.27</v>
      </c>
      <c r="M107">
        <v>874.21199999999999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0.28004400000000002</v>
      </c>
      <c r="U107">
        <v>0.27151399999999998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3337</v>
      </c>
      <c r="AK107">
        <v>30429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2342.79</v>
      </c>
      <c r="AS107">
        <v>-109.57299999999999</v>
      </c>
      <c r="AT107">
        <v>8199.7800000000007</v>
      </c>
      <c r="AU107">
        <v>-27.3933</v>
      </c>
      <c r="AV107">
        <v>7863</v>
      </c>
      <c r="AW107">
        <v>1456.93</v>
      </c>
      <c r="AX107">
        <v>1354.5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0.30794300000000002</v>
      </c>
      <c r="BF107">
        <v>0.29329499999999997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775</v>
      </c>
      <c r="BV107">
        <v>7088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</row>
    <row r="108" spans="1:80" x14ac:dyDescent="0.25">
      <c r="A108">
        <v>20230728141819</v>
      </c>
      <c r="B108">
        <v>100</v>
      </c>
      <c r="C108">
        <v>2</v>
      </c>
      <c r="D108">
        <v>15</v>
      </c>
      <c r="E108">
        <v>0</v>
      </c>
      <c r="F108">
        <v>682.76300000000003</v>
      </c>
      <c r="G108">
        <v>8453.99</v>
      </c>
      <c r="H108">
        <v>0</v>
      </c>
      <c r="I108">
        <v>29588.9</v>
      </c>
      <c r="J108">
        <v>0</v>
      </c>
      <c r="K108">
        <v>34314</v>
      </c>
      <c r="L108">
        <v>707.053</v>
      </c>
      <c r="M108">
        <v>678.43200000000002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0.25559900000000002</v>
      </c>
      <c r="U108">
        <v>0.244726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5193</v>
      </c>
      <c r="AK108">
        <v>29121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309295</v>
      </c>
      <c r="AS108" s="1">
        <v>4307800</v>
      </c>
      <c r="AT108" s="1">
        <v>1082530</v>
      </c>
      <c r="AU108" s="1">
        <v>1076950</v>
      </c>
      <c r="AV108">
        <v>7204</v>
      </c>
      <c r="AW108">
        <v>595.87099999999998</v>
      </c>
      <c r="AX108">
        <v>577.87699999999995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0.19975599999999999</v>
      </c>
      <c r="BF108">
        <v>0.190465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1232</v>
      </c>
      <c r="BV108">
        <v>5972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</row>
    <row r="109" spans="1:80" x14ac:dyDescent="0.25">
      <c r="A109">
        <v>20230728142139</v>
      </c>
      <c r="B109">
        <v>100</v>
      </c>
      <c r="C109">
        <v>2</v>
      </c>
      <c r="D109">
        <v>20</v>
      </c>
      <c r="E109">
        <v>0</v>
      </c>
      <c r="F109">
        <v>751.82600000000002</v>
      </c>
      <c r="G109">
        <v>8755.4500000000007</v>
      </c>
      <c r="H109">
        <v>0</v>
      </c>
      <c r="I109">
        <v>30644.1</v>
      </c>
      <c r="J109">
        <v>0</v>
      </c>
      <c r="K109">
        <v>34353</v>
      </c>
      <c r="L109">
        <v>749.08600000000001</v>
      </c>
      <c r="M109">
        <v>752.51199999999994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0.25879999999999997</v>
      </c>
      <c r="U109">
        <v>0.253884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6872</v>
      </c>
      <c r="AK109">
        <v>27481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1932.97</v>
      </c>
      <c r="AS109">
        <v>-109.57299999999999</v>
      </c>
      <c r="AT109">
        <v>6765.4</v>
      </c>
      <c r="AU109">
        <v>-27.3933</v>
      </c>
      <c r="AV109">
        <v>7212</v>
      </c>
      <c r="AW109">
        <v>952.81</v>
      </c>
      <c r="AX109">
        <v>1044.33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0.255164</v>
      </c>
      <c r="BF109">
        <v>0.266932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1479</v>
      </c>
      <c r="BV109">
        <v>5733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</row>
    <row r="110" spans="1:80" x14ac:dyDescent="0.25">
      <c r="A110">
        <v>20230728142525</v>
      </c>
      <c r="B110">
        <v>100</v>
      </c>
      <c r="C110">
        <v>2</v>
      </c>
      <c r="D110">
        <v>25</v>
      </c>
      <c r="E110">
        <v>0</v>
      </c>
      <c r="F110">
        <v>901.74900000000002</v>
      </c>
      <c r="G110">
        <v>9577.41</v>
      </c>
      <c r="H110">
        <v>0</v>
      </c>
      <c r="I110">
        <v>33520.9</v>
      </c>
      <c r="J110">
        <v>0</v>
      </c>
      <c r="K110">
        <v>34357</v>
      </c>
      <c r="L110">
        <v>889.29399999999998</v>
      </c>
      <c r="M110">
        <v>905.96400000000006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0.280557</v>
      </c>
      <c r="U110">
        <v>0.27815400000000001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8687</v>
      </c>
      <c r="AK110">
        <v>25670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310388</v>
      </c>
      <c r="AS110" s="1">
        <v>4307800</v>
      </c>
      <c r="AT110" s="1">
        <v>1086360</v>
      </c>
      <c r="AU110" s="1">
        <v>1076950</v>
      </c>
      <c r="AV110">
        <v>7808</v>
      </c>
      <c r="AW110">
        <v>1326.5</v>
      </c>
      <c r="AX110">
        <v>1524.65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0.29811900000000002</v>
      </c>
      <c r="BF110">
        <v>0.32302399999999998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2053</v>
      </c>
      <c r="BV110">
        <v>5755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</row>
    <row r="111" spans="1:80" x14ac:dyDescent="0.25">
      <c r="A111">
        <v>20230728142853</v>
      </c>
      <c r="B111">
        <v>100</v>
      </c>
      <c r="C111">
        <v>2</v>
      </c>
      <c r="D111">
        <v>30</v>
      </c>
      <c r="E111">
        <v>0</v>
      </c>
      <c r="F111">
        <v>778.34299999999996</v>
      </c>
      <c r="G111">
        <v>9078.0499999999993</v>
      </c>
      <c r="H111">
        <v>0</v>
      </c>
      <c r="I111">
        <v>31773.200000000001</v>
      </c>
      <c r="J111">
        <v>0</v>
      </c>
      <c r="K111">
        <v>34381</v>
      </c>
      <c r="L111">
        <v>789.00800000000004</v>
      </c>
      <c r="M111">
        <v>773.84799999999996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0.26728600000000002</v>
      </c>
      <c r="U111">
        <v>0.26267600000000002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10194</v>
      </c>
      <c r="AK111">
        <v>24187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309789</v>
      </c>
      <c r="AS111" s="1">
        <v>4307800</v>
      </c>
      <c r="AT111" s="1">
        <v>1084260</v>
      </c>
      <c r="AU111" s="1">
        <v>1076950</v>
      </c>
      <c r="AV111">
        <v>8143</v>
      </c>
      <c r="AW111">
        <v>738.45699999999999</v>
      </c>
      <c r="AX111">
        <v>799.39800000000002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0.22438900000000001</v>
      </c>
      <c r="BF111">
        <v>0.23439299999999999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2484</v>
      </c>
      <c r="BV111">
        <v>5659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</row>
    <row r="112" spans="1:80" x14ac:dyDescent="0.25">
      <c r="A112" s="1">
        <v>20230700000000</v>
      </c>
      <c r="B112">
        <v>100</v>
      </c>
      <c r="C112">
        <v>2</v>
      </c>
      <c r="D112">
        <v>35</v>
      </c>
      <c r="E112">
        <v>0</v>
      </c>
      <c r="F112">
        <v>741.04100000000005</v>
      </c>
      <c r="G112">
        <v>8861.5499999999993</v>
      </c>
      <c r="H112">
        <v>0</v>
      </c>
      <c r="I112">
        <v>31015.4</v>
      </c>
      <c r="J112">
        <v>0</v>
      </c>
      <c r="K112">
        <v>34292</v>
      </c>
      <c r="L112">
        <v>760.178</v>
      </c>
      <c r="M112">
        <v>730.81100000000004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0.26320700000000002</v>
      </c>
      <c r="U112">
        <v>0.25585200000000002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11946</v>
      </c>
      <c r="AK112">
        <v>22346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309573</v>
      </c>
      <c r="AS112" s="1">
        <v>4310000</v>
      </c>
      <c r="AT112" s="1">
        <v>1080000</v>
      </c>
      <c r="AU112" s="1">
        <v>1080000</v>
      </c>
      <c r="AV112">
        <v>7943</v>
      </c>
      <c r="AW112">
        <v>665.18399999999997</v>
      </c>
      <c r="AX112">
        <v>672.05399999999997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0.20949499999999999</v>
      </c>
      <c r="BF112">
        <v>0.20849300000000001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2805</v>
      </c>
      <c r="BV112">
        <v>5138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</row>
    <row r="113" spans="1:80" x14ac:dyDescent="0.25">
      <c r="A113" s="1">
        <v>20230700000000</v>
      </c>
      <c r="B113">
        <v>100</v>
      </c>
      <c r="C113">
        <v>2</v>
      </c>
      <c r="D113">
        <v>40</v>
      </c>
      <c r="E113">
        <v>0</v>
      </c>
      <c r="F113">
        <v>758.81500000000005</v>
      </c>
      <c r="G113">
        <v>9036.5499999999993</v>
      </c>
      <c r="H113">
        <v>0</v>
      </c>
      <c r="I113">
        <v>31627.9</v>
      </c>
      <c r="J113">
        <v>0</v>
      </c>
      <c r="K113">
        <v>34539</v>
      </c>
      <c r="L113">
        <v>789.976</v>
      </c>
      <c r="M113">
        <v>737.851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0.27201500000000001</v>
      </c>
      <c r="U113">
        <v>0.25464900000000001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13891</v>
      </c>
      <c r="AK113">
        <v>20648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309754</v>
      </c>
      <c r="AS113" s="1">
        <v>4310000</v>
      </c>
      <c r="AT113" s="1">
        <v>1080000</v>
      </c>
      <c r="AU113" s="1">
        <v>1080000</v>
      </c>
      <c r="AV113">
        <v>8349</v>
      </c>
      <c r="AW113">
        <v>713.35799999999995</v>
      </c>
      <c r="AX113">
        <v>698.096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0.225856</v>
      </c>
      <c r="BF113">
        <v>0.215891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3494</v>
      </c>
      <c r="BV113">
        <v>4855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</row>
    <row r="114" spans="1:80" x14ac:dyDescent="0.25">
      <c r="A114" s="1">
        <v>20230700000000</v>
      </c>
      <c r="B114">
        <v>100</v>
      </c>
      <c r="C114">
        <v>2</v>
      </c>
      <c r="D114">
        <v>45</v>
      </c>
      <c r="E114">
        <v>0</v>
      </c>
      <c r="F114">
        <v>784.59199999999998</v>
      </c>
      <c r="G114">
        <v>9032.4599999999991</v>
      </c>
      <c r="H114">
        <v>0</v>
      </c>
      <c r="I114">
        <v>31613.599999999999</v>
      </c>
      <c r="J114">
        <v>0</v>
      </c>
      <c r="K114">
        <v>34131</v>
      </c>
      <c r="L114">
        <v>807.10599999999999</v>
      </c>
      <c r="M114">
        <v>766.053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0.27015299999999998</v>
      </c>
      <c r="U114">
        <v>0.260102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15413</v>
      </c>
      <c r="AK114">
        <v>18718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309814</v>
      </c>
      <c r="AS114" s="1">
        <v>4310000</v>
      </c>
      <c r="AT114" s="1">
        <v>1080000</v>
      </c>
      <c r="AU114" s="1">
        <v>1080000</v>
      </c>
      <c r="AV114">
        <v>8475</v>
      </c>
      <c r="AW114">
        <v>729.91399999999999</v>
      </c>
      <c r="AX114">
        <v>738.15300000000002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0.22439899999999999</v>
      </c>
      <c r="BF114">
        <v>0.22411400000000001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3984</v>
      </c>
      <c r="BV114">
        <v>4491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</row>
    <row r="115" spans="1:80" x14ac:dyDescent="0.25">
      <c r="A115" s="1">
        <v>20230700000000</v>
      </c>
      <c r="B115">
        <v>100</v>
      </c>
      <c r="C115">
        <v>2</v>
      </c>
      <c r="D115">
        <v>50</v>
      </c>
      <c r="E115">
        <v>0</v>
      </c>
      <c r="F115">
        <v>906.35400000000004</v>
      </c>
      <c r="G115">
        <v>9716.42</v>
      </c>
      <c r="H115">
        <v>0</v>
      </c>
      <c r="I115">
        <v>34007.5</v>
      </c>
      <c r="J115">
        <v>0</v>
      </c>
      <c r="K115">
        <v>34115</v>
      </c>
      <c r="L115">
        <v>918.46699999999998</v>
      </c>
      <c r="M115">
        <v>894.18100000000004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0.28950199999999998</v>
      </c>
      <c r="U115">
        <v>0.28010299999999999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17099</v>
      </c>
      <c r="AK115">
        <v>17016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2430.5500000000002</v>
      </c>
      <c r="AS115">
        <v>-109.57299999999999</v>
      </c>
      <c r="AT115">
        <v>8506.93</v>
      </c>
      <c r="AU115">
        <v>-27.3933</v>
      </c>
      <c r="AV115">
        <v>8983</v>
      </c>
      <c r="AW115">
        <v>908.61699999999996</v>
      </c>
      <c r="AX115">
        <v>970.59500000000003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0.267924</v>
      </c>
      <c r="BF115">
        <v>0.26758799999999999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4594</v>
      </c>
      <c r="BV115">
        <v>4389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</row>
    <row r="116" spans="1:80" x14ac:dyDescent="0.25">
      <c r="A116">
        <v>20230728143307</v>
      </c>
      <c r="B116">
        <v>100</v>
      </c>
      <c r="C116">
        <v>5</v>
      </c>
      <c r="D116">
        <v>0</v>
      </c>
      <c r="E116">
        <v>0</v>
      </c>
      <c r="F116">
        <v>1129.72</v>
      </c>
      <c r="G116">
        <v>10509.6</v>
      </c>
      <c r="H116">
        <v>0</v>
      </c>
      <c r="I116">
        <v>36783.599999999999</v>
      </c>
      <c r="J116">
        <v>0</v>
      </c>
      <c r="K116">
        <v>33724</v>
      </c>
      <c r="L116">
        <v>0</v>
      </c>
      <c r="M116">
        <v>1129.72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0.31163600000000002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33724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3294.18</v>
      </c>
      <c r="AS116">
        <v>-109.34399999999999</v>
      </c>
      <c r="AT116">
        <v>11529.6</v>
      </c>
      <c r="AU116">
        <v>-27.335899999999999</v>
      </c>
      <c r="AV116">
        <v>9576</v>
      </c>
      <c r="AW116">
        <v>0</v>
      </c>
      <c r="AX116">
        <v>1642.48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0.34137000000000001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9576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</row>
    <row r="117" spans="1:80" x14ac:dyDescent="0.25">
      <c r="A117">
        <v>20230728143600</v>
      </c>
      <c r="B117">
        <v>100</v>
      </c>
      <c r="C117">
        <v>5</v>
      </c>
      <c r="D117">
        <v>5</v>
      </c>
      <c r="E117">
        <v>0</v>
      </c>
      <c r="F117">
        <v>623.98400000000004</v>
      </c>
      <c r="G117">
        <v>8012.98</v>
      </c>
      <c r="H117">
        <v>0</v>
      </c>
      <c r="I117">
        <v>28045.4</v>
      </c>
      <c r="J117">
        <v>0</v>
      </c>
      <c r="K117">
        <v>34116</v>
      </c>
      <c r="L117">
        <v>638.76400000000001</v>
      </c>
      <c r="M117">
        <v>623.20500000000004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0.24146599999999999</v>
      </c>
      <c r="U117">
        <v>0.23452700000000001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1710</v>
      </c>
      <c r="AK117">
        <v>32406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1360.68</v>
      </c>
      <c r="AS117">
        <v>-109.57299999999999</v>
      </c>
      <c r="AT117">
        <v>4762.3999999999996</v>
      </c>
      <c r="AU117">
        <v>-27.3933</v>
      </c>
      <c r="AV117">
        <v>6737</v>
      </c>
      <c r="AW117">
        <v>575.11699999999996</v>
      </c>
      <c r="AX117">
        <v>553.60500000000002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0.20732400000000001</v>
      </c>
      <c r="BF117">
        <v>0.197711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358</v>
      </c>
      <c r="BV117">
        <v>6379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</row>
    <row r="118" spans="1:80" x14ac:dyDescent="0.25">
      <c r="A118">
        <v>20230728143918</v>
      </c>
      <c r="B118">
        <v>100</v>
      </c>
      <c r="C118">
        <v>5</v>
      </c>
      <c r="D118">
        <v>10</v>
      </c>
      <c r="E118">
        <v>0</v>
      </c>
      <c r="F118">
        <v>782.18200000000002</v>
      </c>
      <c r="G118">
        <v>8760.34</v>
      </c>
      <c r="H118">
        <v>0</v>
      </c>
      <c r="I118">
        <v>30661.200000000001</v>
      </c>
      <c r="J118">
        <v>0</v>
      </c>
      <c r="K118">
        <v>33961</v>
      </c>
      <c r="L118">
        <v>792.43700000000001</v>
      </c>
      <c r="M118">
        <v>781.05899999999997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0.26339899999999999</v>
      </c>
      <c r="U118">
        <v>0.257357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3352</v>
      </c>
      <c r="AK118">
        <v>30609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315062</v>
      </c>
      <c r="AS118" s="1">
        <v>4305930</v>
      </c>
      <c r="AT118" s="1">
        <v>1102720</v>
      </c>
      <c r="AU118" s="1">
        <v>1076480</v>
      </c>
      <c r="AV118">
        <v>7161</v>
      </c>
      <c r="AW118">
        <v>1193.6400000000001</v>
      </c>
      <c r="AX118">
        <v>1179.81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0.278588</v>
      </c>
      <c r="BF118">
        <v>0.27695599999999998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694</v>
      </c>
      <c r="BV118">
        <v>6467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</row>
    <row r="119" spans="1:80" x14ac:dyDescent="0.25">
      <c r="A119">
        <v>20230728144305</v>
      </c>
      <c r="B119">
        <v>100</v>
      </c>
      <c r="C119">
        <v>5</v>
      </c>
      <c r="D119">
        <v>15</v>
      </c>
      <c r="E119">
        <v>0</v>
      </c>
      <c r="F119">
        <v>952.09199999999998</v>
      </c>
      <c r="G119">
        <v>9650.09</v>
      </c>
      <c r="H119">
        <v>0</v>
      </c>
      <c r="I119">
        <v>33775.300000000003</v>
      </c>
      <c r="J119">
        <v>0</v>
      </c>
      <c r="K119">
        <v>34178</v>
      </c>
      <c r="L119">
        <v>962.69500000000005</v>
      </c>
      <c r="M119">
        <v>950.19899999999996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0.289904</v>
      </c>
      <c r="U119">
        <v>0.280999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5177</v>
      </c>
      <c r="AK119">
        <v>29001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2672.86</v>
      </c>
      <c r="AS119">
        <v>-109.803</v>
      </c>
      <c r="AT119">
        <v>9355.01</v>
      </c>
      <c r="AU119">
        <v>-27.450600000000001</v>
      </c>
      <c r="AV119">
        <v>8084</v>
      </c>
      <c r="AW119">
        <v>1474.68</v>
      </c>
      <c r="AX119">
        <v>1594.15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0.31870700000000002</v>
      </c>
      <c r="BF119">
        <v>0.32923200000000002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1327</v>
      </c>
      <c r="BV119">
        <v>6757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</row>
    <row r="120" spans="1:80" x14ac:dyDescent="0.25">
      <c r="A120">
        <v>20230728144627</v>
      </c>
      <c r="B120">
        <v>100</v>
      </c>
      <c r="C120">
        <v>5</v>
      </c>
      <c r="D120">
        <v>20</v>
      </c>
      <c r="E120">
        <v>0</v>
      </c>
      <c r="F120">
        <v>743.82799999999997</v>
      </c>
      <c r="G120">
        <v>8705.52</v>
      </c>
      <c r="H120">
        <v>0</v>
      </c>
      <c r="I120">
        <v>30469.3</v>
      </c>
      <c r="J120">
        <v>0</v>
      </c>
      <c r="K120">
        <v>34320</v>
      </c>
      <c r="L120">
        <v>759.99699999999996</v>
      </c>
      <c r="M120">
        <v>739.78899999999999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0.25850099999999998</v>
      </c>
      <c r="U120">
        <v>0.25244699999999998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6859</v>
      </c>
      <c r="AK120">
        <v>27461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1890.8</v>
      </c>
      <c r="AS120">
        <v>-109.803</v>
      </c>
      <c r="AT120">
        <v>6617.81</v>
      </c>
      <c r="AU120">
        <v>-27.450600000000001</v>
      </c>
      <c r="AV120">
        <v>7305</v>
      </c>
      <c r="AW120">
        <v>951.48299999999995</v>
      </c>
      <c r="AX120">
        <v>966.72199999999998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0.24479300000000001</v>
      </c>
      <c r="BF120">
        <v>0.25811600000000001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1505</v>
      </c>
      <c r="BV120">
        <v>5800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</row>
    <row r="121" spans="1:80" x14ac:dyDescent="0.25">
      <c r="A121">
        <v>20230728145014</v>
      </c>
      <c r="B121">
        <v>100</v>
      </c>
      <c r="C121">
        <v>5</v>
      </c>
      <c r="D121">
        <v>25</v>
      </c>
      <c r="E121">
        <v>0</v>
      </c>
      <c r="F121">
        <v>930.70699999999999</v>
      </c>
      <c r="G121">
        <v>9649.2999999999993</v>
      </c>
      <c r="H121">
        <v>0</v>
      </c>
      <c r="I121">
        <v>33772.5</v>
      </c>
      <c r="J121">
        <v>0</v>
      </c>
      <c r="K121">
        <v>34147</v>
      </c>
      <c r="L121">
        <v>951.97299999999996</v>
      </c>
      <c r="M121">
        <v>923.52800000000002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0.28863800000000001</v>
      </c>
      <c r="U121">
        <v>0.28053600000000001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8618</v>
      </c>
      <c r="AK121">
        <v>25529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2577.0300000000002</v>
      </c>
      <c r="AS121">
        <v>-108.884</v>
      </c>
      <c r="AT121">
        <v>9019.6</v>
      </c>
      <c r="AU121">
        <v>-27.2211</v>
      </c>
      <c r="AV121">
        <v>8367</v>
      </c>
      <c r="AW121">
        <v>1397.47</v>
      </c>
      <c r="AX121">
        <v>1400.89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0.30676100000000001</v>
      </c>
      <c r="BF121">
        <v>0.30435600000000002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2233</v>
      </c>
      <c r="BV121">
        <v>6134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</row>
    <row r="122" spans="1:80" x14ac:dyDescent="0.25">
      <c r="A122">
        <v>20230728145338</v>
      </c>
      <c r="B122">
        <v>100</v>
      </c>
      <c r="C122">
        <v>5</v>
      </c>
      <c r="D122">
        <v>30</v>
      </c>
      <c r="E122">
        <v>0</v>
      </c>
      <c r="F122">
        <v>766.37400000000002</v>
      </c>
      <c r="G122">
        <v>9027.5300000000007</v>
      </c>
      <c r="H122">
        <v>0</v>
      </c>
      <c r="I122">
        <v>31596.3</v>
      </c>
      <c r="J122">
        <v>0</v>
      </c>
      <c r="K122">
        <v>34386</v>
      </c>
      <c r="L122">
        <v>774.59299999999996</v>
      </c>
      <c r="M122">
        <v>762.90800000000002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0.26568599999999998</v>
      </c>
      <c r="U122">
        <v>0.26120599999999999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10199</v>
      </c>
      <c r="AK122">
        <v>24187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309726</v>
      </c>
      <c r="AS122" s="1">
        <v>4307800</v>
      </c>
      <c r="AT122" s="1">
        <v>1084040</v>
      </c>
      <c r="AU122" s="1">
        <v>1076950</v>
      </c>
      <c r="AV122">
        <v>8091</v>
      </c>
      <c r="AW122">
        <v>679.98800000000006</v>
      </c>
      <c r="AX122">
        <v>762.39700000000005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0.21421299999999999</v>
      </c>
      <c r="BF122">
        <v>0.22773399999999999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2519</v>
      </c>
      <c r="BV122">
        <v>5572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</row>
    <row r="123" spans="1:80" x14ac:dyDescent="0.25">
      <c r="A123" s="1">
        <v>20230700000000</v>
      </c>
      <c r="B123">
        <v>100</v>
      </c>
      <c r="C123">
        <v>5</v>
      </c>
      <c r="D123">
        <v>35</v>
      </c>
      <c r="E123">
        <v>0</v>
      </c>
      <c r="F123">
        <v>746.58500000000004</v>
      </c>
      <c r="G123">
        <v>8882.4</v>
      </c>
      <c r="H123">
        <v>0</v>
      </c>
      <c r="I123">
        <v>31088.400000000001</v>
      </c>
      <c r="J123">
        <v>0</v>
      </c>
      <c r="K123">
        <v>34291</v>
      </c>
      <c r="L123">
        <v>765.14599999999996</v>
      </c>
      <c r="M123">
        <v>736.66399999999999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0.26375799999999999</v>
      </c>
      <c r="U123">
        <v>0.25650299999999998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11945</v>
      </c>
      <c r="AK123">
        <v>22346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309537</v>
      </c>
      <c r="AS123" s="1">
        <v>4310000</v>
      </c>
      <c r="AT123" s="1">
        <v>1080000</v>
      </c>
      <c r="AU123" s="1">
        <v>1080000</v>
      </c>
      <c r="AV123">
        <v>7939</v>
      </c>
      <c r="AW123">
        <v>685.30399999999997</v>
      </c>
      <c r="AX123">
        <v>654.25300000000004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0.210036</v>
      </c>
      <c r="BF123">
        <v>0.20144500000000001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2785</v>
      </c>
      <c r="BV123">
        <v>5154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</row>
    <row r="124" spans="1:80" x14ac:dyDescent="0.25">
      <c r="A124" s="1">
        <v>20230700000000</v>
      </c>
      <c r="B124">
        <v>100</v>
      </c>
      <c r="C124">
        <v>5</v>
      </c>
      <c r="D124">
        <v>40</v>
      </c>
      <c r="E124">
        <v>0</v>
      </c>
      <c r="F124">
        <v>765.50900000000001</v>
      </c>
      <c r="G124">
        <v>9080.57</v>
      </c>
      <c r="H124">
        <v>0</v>
      </c>
      <c r="I124">
        <v>31782</v>
      </c>
      <c r="J124">
        <v>0</v>
      </c>
      <c r="K124">
        <v>34529</v>
      </c>
      <c r="L124">
        <v>791.57899999999995</v>
      </c>
      <c r="M124">
        <v>747.98400000000004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0.27153300000000002</v>
      </c>
      <c r="U124">
        <v>0.25723699999999999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13881</v>
      </c>
      <c r="AK124">
        <v>20648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309739</v>
      </c>
      <c r="AS124" s="1">
        <v>4310000</v>
      </c>
      <c r="AT124" s="1">
        <v>1080000</v>
      </c>
      <c r="AU124" s="1">
        <v>1080000</v>
      </c>
      <c r="AV124">
        <v>8462</v>
      </c>
      <c r="AW124">
        <v>719.82399999999996</v>
      </c>
      <c r="AX124">
        <v>699.36400000000003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0.21938099999999999</v>
      </c>
      <c r="BF124">
        <v>0.213059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3511</v>
      </c>
      <c r="BV124">
        <v>4951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</row>
    <row r="125" spans="1:80" x14ac:dyDescent="0.25">
      <c r="A125" s="1">
        <v>20230700000000</v>
      </c>
      <c r="B125">
        <v>100</v>
      </c>
      <c r="C125">
        <v>5</v>
      </c>
      <c r="D125">
        <v>45</v>
      </c>
      <c r="E125">
        <v>0</v>
      </c>
      <c r="F125">
        <v>806.149</v>
      </c>
      <c r="G125">
        <v>9206.86</v>
      </c>
      <c r="H125">
        <v>0</v>
      </c>
      <c r="I125">
        <v>32224</v>
      </c>
      <c r="J125">
        <v>0</v>
      </c>
      <c r="K125">
        <v>34137</v>
      </c>
      <c r="L125">
        <v>835.69600000000003</v>
      </c>
      <c r="M125">
        <v>781.81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0.27578200000000003</v>
      </c>
      <c r="U125">
        <v>0.26469599999999999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15419</v>
      </c>
      <c r="AK125">
        <v>18718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1958.99</v>
      </c>
      <c r="AS125">
        <v>-109.57299999999999</v>
      </c>
      <c r="AT125">
        <v>6856.47</v>
      </c>
      <c r="AU125">
        <v>-27.3933</v>
      </c>
      <c r="AV125">
        <v>8534</v>
      </c>
      <c r="AW125">
        <v>746.35900000000004</v>
      </c>
      <c r="AX125">
        <v>739.71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0.22476599999999999</v>
      </c>
      <c r="BF125">
        <v>0.22822799999999999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4035</v>
      </c>
      <c r="BV125">
        <v>4499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</row>
    <row r="126" spans="1:80" x14ac:dyDescent="0.25">
      <c r="A126" s="1">
        <v>20230700000000</v>
      </c>
      <c r="B126">
        <v>100</v>
      </c>
      <c r="C126">
        <v>5</v>
      </c>
      <c r="D126">
        <v>50</v>
      </c>
      <c r="E126">
        <v>0</v>
      </c>
      <c r="F126">
        <v>913.46</v>
      </c>
      <c r="G126">
        <v>9709.43</v>
      </c>
      <c r="H126">
        <v>0</v>
      </c>
      <c r="I126">
        <v>33983</v>
      </c>
      <c r="J126">
        <v>0</v>
      </c>
      <c r="K126">
        <v>34123</v>
      </c>
      <c r="L126">
        <v>923.87599999999998</v>
      </c>
      <c r="M126">
        <v>902.99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0.29019499999999998</v>
      </c>
      <c r="U126">
        <v>0.27885900000000002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17106</v>
      </c>
      <c r="AK126">
        <v>17017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310375</v>
      </c>
      <c r="AS126" s="1">
        <v>4310000</v>
      </c>
      <c r="AT126" s="1">
        <v>1090000</v>
      </c>
      <c r="AU126" s="1">
        <v>1080000</v>
      </c>
      <c r="AV126">
        <v>9145</v>
      </c>
      <c r="AW126">
        <v>936.851</v>
      </c>
      <c r="AX126">
        <v>996.56299999999999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0.27483600000000002</v>
      </c>
      <c r="BF126">
        <v>0.26520100000000002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4675</v>
      </c>
      <c r="BV126">
        <v>4470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</row>
    <row r="127" spans="1:80" x14ac:dyDescent="0.25">
      <c r="A127">
        <v>20230728145752</v>
      </c>
      <c r="B127">
        <v>100</v>
      </c>
      <c r="C127">
        <v>10</v>
      </c>
      <c r="D127">
        <v>0</v>
      </c>
      <c r="E127">
        <v>0</v>
      </c>
      <c r="F127">
        <v>1129.72</v>
      </c>
      <c r="G127">
        <v>10509.6</v>
      </c>
      <c r="H127">
        <v>0</v>
      </c>
      <c r="I127">
        <v>36783.599999999999</v>
      </c>
      <c r="J127">
        <v>0</v>
      </c>
      <c r="K127">
        <v>33724</v>
      </c>
      <c r="L127">
        <v>0</v>
      </c>
      <c r="M127">
        <v>1129.72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0.31163600000000002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33724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311183</v>
      </c>
      <c r="AS127" s="1">
        <v>4307800</v>
      </c>
      <c r="AT127" s="1">
        <v>1089140</v>
      </c>
      <c r="AU127" s="1">
        <v>1076950</v>
      </c>
      <c r="AV127">
        <v>9576</v>
      </c>
      <c r="AW127">
        <v>0</v>
      </c>
      <c r="AX127">
        <v>1642.48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0.34137000000000001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9576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</row>
    <row r="128" spans="1:80" x14ac:dyDescent="0.25">
      <c r="A128">
        <v>20230728150050</v>
      </c>
      <c r="B128">
        <v>100</v>
      </c>
      <c r="C128">
        <v>10</v>
      </c>
      <c r="D128">
        <v>5</v>
      </c>
      <c r="E128">
        <v>0</v>
      </c>
      <c r="F128">
        <v>627.06600000000003</v>
      </c>
      <c r="G128">
        <v>8018.5</v>
      </c>
      <c r="H128">
        <v>0</v>
      </c>
      <c r="I128">
        <v>28064.799999999999</v>
      </c>
      <c r="J128">
        <v>0</v>
      </c>
      <c r="K128">
        <v>34116</v>
      </c>
      <c r="L128">
        <v>645.84799999999996</v>
      </c>
      <c r="M128">
        <v>626.07500000000005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0.242201</v>
      </c>
      <c r="U128">
        <v>0.23465800000000001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1710</v>
      </c>
      <c r="AK128">
        <v>32406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1337.16</v>
      </c>
      <c r="AS128">
        <v>20.519600000000001</v>
      </c>
      <c r="AT128">
        <v>4680.04</v>
      </c>
      <c r="AU128">
        <v>5.1299099999999997</v>
      </c>
      <c r="AV128">
        <v>6798</v>
      </c>
      <c r="AW128">
        <v>569.34199999999998</v>
      </c>
      <c r="AX128">
        <v>551.21100000000001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0.20133499999999999</v>
      </c>
      <c r="BF128">
        <v>0.196437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363</v>
      </c>
      <c r="BV128">
        <v>6435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</row>
    <row r="129" spans="1:80" x14ac:dyDescent="0.25">
      <c r="A129">
        <v>20230728150344</v>
      </c>
      <c r="B129">
        <v>100</v>
      </c>
      <c r="C129">
        <v>10</v>
      </c>
      <c r="D129">
        <v>10</v>
      </c>
      <c r="E129">
        <v>0</v>
      </c>
      <c r="F129">
        <v>629.50900000000001</v>
      </c>
      <c r="G129">
        <v>8061.25</v>
      </c>
      <c r="H129">
        <v>0</v>
      </c>
      <c r="I129">
        <v>28214.400000000001</v>
      </c>
      <c r="J129">
        <v>0</v>
      </c>
      <c r="K129">
        <v>34046</v>
      </c>
      <c r="L129">
        <v>636.26700000000005</v>
      </c>
      <c r="M129">
        <v>628.76800000000003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0.240815</v>
      </c>
      <c r="U129">
        <v>0.23633199999999999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3364</v>
      </c>
      <c r="AK129">
        <v>30682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1276.78</v>
      </c>
      <c r="AS129">
        <v>-109.57299999999999</v>
      </c>
      <c r="AT129">
        <v>4468.72</v>
      </c>
      <c r="AU129">
        <v>-27.3933</v>
      </c>
      <c r="AV129">
        <v>6567</v>
      </c>
      <c r="AW129">
        <v>531.64599999999996</v>
      </c>
      <c r="AX129">
        <v>538.51099999999997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0.189748</v>
      </c>
      <c r="BF129">
        <v>0.19066900000000001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658</v>
      </c>
      <c r="BV129">
        <v>5909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</row>
    <row r="130" spans="1:80" x14ac:dyDescent="0.25">
      <c r="A130">
        <v>20230728150704</v>
      </c>
      <c r="B130">
        <v>100</v>
      </c>
      <c r="C130">
        <v>10</v>
      </c>
      <c r="D130">
        <v>15</v>
      </c>
      <c r="E130">
        <v>0</v>
      </c>
      <c r="F130">
        <v>745.36199999999997</v>
      </c>
      <c r="G130">
        <v>8717.7900000000009</v>
      </c>
      <c r="H130">
        <v>0</v>
      </c>
      <c r="I130">
        <v>30512.2</v>
      </c>
      <c r="J130">
        <v>0</v>
      </c>
      <c r="K130">
        <v>34319</v>
      </c>
      <c r="L130">
        <v>759.27300000000002</v>
      </c>
      <c r="M130">
        <v>742.87900000000002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0.26371600000000001</v>
      </c>
      <c r="U130">
        <v>0.25229200000000002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5198</v>
      </c>
      <c r="AK130">
        <v>29121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309565</v>
      </c>
      <c r="AS130" s="1">
        <v>4307800</v>
      </c>
      <c r="AT130" s="1">
        <v>1083480</v>
      </c>
      <c r="AU130" s="1">
        <v>1076950</v>
      </c>
      <c r="AV130">
        <v>7304</v>
      </c>
      <c r="AW130">
        <v>734.97199999999998</v>
      </c>
      <c r="AX130">
        <v>836.05499999999995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0.220385</v>
      </c>
      <c r="BF130">
        <v>0.22665399999999999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1249</v>
      </c>
      <c r="BV130">
        <v>6055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</row>
    <row r="131" spans="1:80" x14ac:dyDescent="0.25">
      <c r="A131">
        <v>20230728151012</v>
      </c>
      <c r="B131">
        <v>100</v>
      </c>
      <c r="C131">
        <v>10</v>
      </c>
      <c r="D131">
        <v>20</v>
      </c>
      <c r="E131">
        <v>0</v>
      </c>
      <c r="F131">
        <v>666.08500000000004</v>
      </c>
      <c r="G131">
        <v>8354.19</v>
      </c>
      <c r="H131">
        <v>0</v>
      </c>
      <c r="I131">
        <v>29239.7</v>
      </c>
      <c r="J131">
        <v>0</v>
      </c>
      <c r="K131">
        <v>34341</v>
      </c>
      <c r="L131">
        <v>678.71699999999998</v>
      </c>
      <c r="M131">
        <v>662.93200000000002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0.24928500000000001</v>
      </c>
      <c r="U131">
        <v>0.24177100000000001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6860</v>
      </c>
      <c r="AK131">
        <v>27481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309396</v>
      </c>
      <c r="AS131" s="1">
        <v>4307800</v>
      </c>
      <c r="AT131" s="1">
        <v>1082890</v>
      </c>
      <c r="AU131" s="1">
        <v>1076950</v>
      </c>
      <c r="AV131">
        <v>7177</v>
      </c>
      <c r="AW131">
        <v>578.84799999999996</v>
      </c>
      <c r="AX131">
        <v>611.25800000000004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0.20078199999999999</v>
      </c>
      <c r="BF131">
        <v>0.207951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1478</v>
      </c>
      <c r="BV131">
        <v>5699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</row>
    <row r="132" spans="1:80" x14ac:dyDescent="0.25">
      <c r="A132">
        <v>20230728151402</v>
      </c>
      <c r="B132">
        <v>100</v>
      </c>
      <c r="C132">
        <v>10</v>
      </c>
      <c r="D132">
        <v>25</v>
      </c>
      <c r="E132">
        <v>0</v>
      </c>
      <c r="F132">
        <v>961.85900000000004</v>
      </c>
      <c r="G132">
        <v>9865.52</v>
      </c>
      <c r="H132">
        <v>0</v>
      </c>
      <c r="I132">
        <v>34529.300000000003</v>
      </c>
      <c r="J132">
        <v>0</v>
      </c>
      <c r="K132">
        <v>34154</v>
      </c>
      <c r="L132">
        <v>951.56500000000005</v>
      </c>
      <c r="M132">
        <v>965.34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0.29016900000000001</v>
      </c>
      <c r="U132">
        <v>0.28840900000000003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8630</v>
      </c>
      <c r="AK132">
        <v>25524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2673.55</v>
      </c>
      <c r="AS132">
        <v>-109.803</v>
      </c>
      <c r="AT132">
        <v>9357.42</v>
      </c>
      <c r="AU132">
        <v>-27.450600000000001</v>
      </c>
      <c r="AV132">
        <v>8432</v>
      </c>
      <c r="AW132">
        <v>1359.73</v>
      </c>
      <c r="AX132">
        <v>1503.54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0.303039</v>
      </c>
      <c r="BF132">
        <v>0.31795899999999999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2198</v>
      </c>
      <c r="BV132">
        <v>6234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</row>
    <row r="133" spans="1:80" x14ac:dyDescent="0.25">
      <c r="A133">
        <v>20230728151721</v>
      </c>
      <c r="B133">
        <v>100</v>
      </c>
      <c r="C133">
        <v>10</v>
      </c>
      <c r="D133">
        <v>30</v>
      </c>
      <c r="E133">
        <v>0</v>
      </c>
      <c r="F133">
        <v>746.90800000000002</v>
      </c>
      <c r="G133">
        <v>8921.83</v>
      </c>
      <c r="H133">
        <v>0</v>
      </c>
      <c r="I133">
        <v>31226.400000000001</v>
      </c>
      <c r="J133">
        <v>0</v>
      </c>
      <c r="K133">
        <v>34383</v>
      </c>
      <c r="L133">
        <v>757.06299999999999</v>
      </c>
      <c r="M133">
        <v>742.62800000000004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0.26255699999999998</v>
      </c>
      <c r="U133">
        <v>0.25818799999999997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10196</v>
      </c>
      <c r="AK133">
        <v>24187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309667</v>
      </c>
      <c r="AS133" s="1">
        <v>4307800</v>
      </c>
      <c r="AT133" s="1">
        <v>1083830</v>
      </c>
      <c r="AU133" s="1">
        <v>1076950</v>
      </c>
      <c r="AV133">
        <v>8015</v>
      </c>
      <c r="AW133">
        <v>692.23099999999999</v>
      </c>
      <c r="AX133">
        <v>764.56200000000001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0.211446</v>
      </c>
      <c r="BF133">
        <v>0.22418099999999999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2498</v>
      </c>
      <c r="BV133">
        <v>5517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</row>
    <row r="134" spans="1:80" x14ac:dyDescent="0.25">
      <c r="A134" s="1">
        <v>20230700000000</v>
      </c>
      <c r="B134">
        <v>100</v>
      </c>
      <c r="C134">
        <v>10</v>
      </c>
      <c r="D134">
        <v>35</v>
      </c>
      <c r="E134">
        <v>0</v>
      </c>
      <c r="F134">
        <v>948.79</v>
      </c>
      <c r="G134">
        <v>9838.7099999999991</v>
      </c>
      <c r="H134">
        <v>0</v>
      </c>
      <c r="I134">
        <v>34435.5</v>
      </c>
      <c r="J134">
        <v>0</v>
      </c>
      <c r="K134">
        <v>34203</v>
      </c>
      <c r="L134">
        <v>962.39800000000002</v>
      </c>
      <c r="M134">
        <v>941.51499999999999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0.29303099999999999</v>
      </c>
      <c r="U134">
        <v>0.28478300000000001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11915</v>
      </c>
      <c r="AK134">
        <v>22288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310417</v>
      </c>
      <c r="AS134" s="1">
        <v>4310000</v>
      </c>
      <c r="AT134" s="1">
        <v>1090000</v>
      </c>
      <c r="AU134" s="1">
        <v>1080000</v>
      </c>
      <c r="AV134">
        <v>8465</v>
      </c>
      <c r="AW134">
        <v>1381.71</v>
      </c>
      <c r="AX134">
        <v>1401.65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0.29966700000000002</v>
      </c>
      <c r="BF134">
        <v>0.29461100000000001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2981</v>
      </c>
      <c r="BV134">
        <v>5484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</row>
    <row r="135" spans="1:80" x14ac:dyDescent="0.25">
      <c r="A135" s="1">
        <v>20230700000000</v>
      </c>
      <c r="B135">
        <v>100</v>
      </c>
      <c r="C135">
        <v>10</v>
      </c>
      <c r="D135">
        <v>40</v>
      </c>
      <c r="E135">
        <v>0</v>
      </c>
      <c r="F135">
        <v>837.04399999999998</v>
      </c>
      <c r="G135">
        <v>9417.39</v>
      </c>
      <c r="H135">
        <v>0</v>
      </c>
      <c r="I135">
        <v>32960.9</v>
      </c>
      <c r="J135">
        <v>0</v>
      </c>
      <c r="K135">
        <v>34520</v>
      </c>
      <c r="L135">
        <v>868.51700000000005</v>
      </c>
      <c r="M135">
        <v>815.9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0.28406300000000001</v>
      </c>
      <c r="U135">
        <v>0.26524900000000001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13872</v>
      </c>
      <c r="AK135">
        <v>20648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310030</v>
      </c>
      <c r="AS135" s="1">
        <v>4310000</v>
      </c>
      <c r="AT135" s="1">
        <v>1090000</v>
      </c>
      <c r="AU135" s="1">
        <v>1080000</v>
      </c>
      <c r="AV135">
        <v>8397</v>
      </c>
      <c r="AW135">
        <v>1000.4</v>
      </c>
      <c r="AX135">
        <v>992.66499999999996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0.25864100000000001</v>
      </c>
      <c r="BF135">
        <v>0.2472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3482</v>
      </c>
      <c r="BV135">
        <v>4915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</row>
    <row r="136" spans="1:80" x14ac:dyDescent="0.25">
      <c r="A136" s="1">
        <v>20230700000000</v>
      </c>
      <c r="B136">
        <v>100</v>
      </c>
      <c r="C136">
        <v>10</v>
      </c>
      <c r="D136">
        <v>45</v>
      </c>
      <c r="E136">
        <v>0</v>
      </c>
      <c r="F136">
        <v>816.44799999999998</v>
      </c>
      <c r="G136">
        <v>9283.82</v>
      </c>
      <c r="H136">
        <v>0</v>
      </c>
      <c r="I136">
        <v>32493.4</v>
      </c>
      <c r="J136">
        <v>0</v>
      </c>
      <c r="K136">
        <v>34137</v>
      </c>
      <c r="L136">
        <v>842.57600000000002</v>
      </c>
      <c r="M136">
        <v>794.92499999999995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0.27989000000000003</v>
      </c>
      <c r="U136">
        <v>0.26542300000000002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15419</v>
      </c>
      <c r="AK136">
        <v>18718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309918</v>
      </c>
      <c r="AS136" s="1">
        <v>4310000</v>
      </c>
      <c r="AT136" s="1">
        <v>1080000</v>
      </c>
      <c r="AU136" s="1">
        <v>1080000</v>
      </c>
      <c r="AV136">
        <v>8599</v>
      </c>
      <c r="AW136">
        <v>799.04499999999996</v>
      </c>
      <c r="AX136">
        <v>827.21199999999999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0.230713</v>
      </c>
      <c r="BF136">
        <v>0.23524300000000001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4075</v>
      </c>
      <c r="BV136">
        <v>4524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</row>
    <row r="137" spans="1:80" x14ac:dyDescent="0.25">
      <c r="A137" s="1">
        <v>20230700000000</v>
      </c>
      <c r="B137">
        <v>100</v>
      </c>
      <c r="C137">
        <v>10</v>
      </c>
      <c r="D137">
        <v>50</v>
      </c>
      <c r="E137">
        <v>0</v>
      </c>
      <c r="F137">
        <v>881.54899999999998</v>
      </c>
      <c r="G137">
        <v>9614.2199999999993</v>
      </c>
      <c r="H137">
        <v>0</v>
      </c>
      <c r="I137">
        <v>33649.800000000003</v>
      </c>
      <c r="J137">
        <v>0</v>
      </c>
      <c r="K137">
        <v>34119</v>
      </c>
      <c r="L137">
        <v>893.44</v>
      </c>
      <c r="M137">
        <v>869.59799999999996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0.28815099999999999</v>
      </c>
      <c r="U137">
        <v>0.27538699999999999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17102</v>
      </c>
      <c r="AK137">
        <v>17017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310169</v>
      </c>
      <c r="AS137" s="1">
        <v>4310000</v>
      </c>
      <c r="AT137" s="1">
        <v>1090000</v>
      </c>
      <c r="AU137" s="1">
        <v>1080000</v>
      </c>
      <c r="AV137">
        <v>8984</v>
      </c>
      <c r="AW137">
        <v>825.48800000000006</v>
      </c>
      <c r="AX137">
        <v>883.14400000000001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0.25148999999999999</v>
      </c>
      <c r="BF137">
        <v>0.25054799999999999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4608</v>
      </c>
      <c r="BV137">
        <v>4376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</row>
    <row r="138" spans="1:80" x14ac:dyDescent="0.25">
      <c r="A138">
        <v>20230728152137</v>
      </c>
      <c r="B138">
        <v>100</v>
      </c>
      <c r="C138">
        <v>0</v>
      </c>
      <c r="D138">
        <v>0</v>
      </c>
      <c r="E138">
        <v>1</v>
      </c>
      <c r="F138">
        <v>1129.72</v>
      </c>
      <c r="G138">
        <v>10509.6</v>
      </c>
      <c r="H138">
        <v>0</v>
      </c>
      <c r="I138">
        <v>36783.599999999999</v>
      </c>
      <c r="J138">
        <v>0</v>
      </c>
      <c r="K138">
        <v>33724</v>
      </c>
      <c r="L138">
        <v>0</v>
      </c>
      <c r="M138">
        <v>1129.72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0.31163600000000002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33724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311183</v>
      </c>
      <c r="AS138" s="1">
        <v>4307800</v>
      </c>
      <c r="AT138" s="1">
        <v>1089140</v>
      </c>
      <c r="AU138" s="1">
        <v>1076950</v>
      </c>
      <c r="AV138">
        <v>9576</v>
      </c>
      <c r="AW138">
        <v>0</v>
      </c>
      <c r="AX138">
        <v>1642.48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0.34137000000000001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9576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</row>
    <row r="139" spans="1:80" x14ac:dyDescent="0.25">
      <c r="A139">
        <v>20230728152621</v>
      </c>
      <c r="B139">
        <v>100</v>
      </c>
      <c r="C139">
        <v>0</v>
      </c>
      <c r="D139">
        <v>5</v>
      </c>
      <c r="E139">
        <v>1</v>
      </c>
      <c r="F139">
        <v>1377.26</v>
      </c>
      <c r="G139">
        <v>11178.5</v>
      </c>
      <c r="H139">
        <v>0</v>
      </c>
      <c r="I139">
        <v>39124.800000000003</v>
      </c>
      <c r="J139">
        <v>0</v>
      </c>
      <c r="K139">
        <v>32727</v>
      </c>
      <c r="L139">
        <v>1307.93</v>
      </c>
      <c r="M139">
        <v>1380.86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0.35549599999999998</v>
      </c>
      <c r="U139">
        <v>0.34084500000000001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1617</v>
      </c>
      <c r="AK139">
        <v>31110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312253</v>
      </c>
      <c r="AS139" s="1">
        <v>4307800</v>
      </c>
      <c r="AT139" s="1">
        <v>1092890</v>
      </c>
      <c r="AU139" s="1">
        <v>1076950</v>
      </c>
      <c r="AV139">
        <v>9869</v>
      </c>
      <c r="AW139">
        <v>2337.33</v>
      </c>
      <c r="AX139">
        <v>2430.23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0.453009</v>
      </c>
      <c r="BF139">
        <v>0.43900899999999998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462</v>
      </c>
      <c r="BV139">
        <v>9407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</row>
    <row r="140" spans="1:80" x14ac:dyDescent="0.25">
      <c r="A140">
        <v>20230728152917</v>
      </c>
      <c r="B140">
        <v>100</v>
      </c>
      <c r="C140">
        <v>0</v>
      </c>
      <c r="D140">
        <v>10</v>
      </c>
      <c r="E140">
        <v>1</v>
      </c>
      <c r="F140">
        <v>620.94899999999996</v>
      </c>
      <c r="G140">
        <v>8062.17</v>
      </c>
      <c r="H140">
        <v>0</v>
      </c>
      <c r="I140">
        <v>28217.599999999999</v>
      </c>
      <c r="J140">
        <v>0</v>
      </c>
      <c r="K140">
        <v>34043</v>
      </c>
      <c r="L140">
        <v>675.10500000000002</v>
      </c>
      <c r="M140">
        <v>614.99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0.26536799999999999</v>
      </c>
      <c r="U140">
        <v>0.233682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3375</v>
      </c>
      <c r="AK140">
        <v>30668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309115</v>
      </c>
      <c r="AS140" s="1">
        <v>4307800</v>
      </c>
      <c r="AT140" s="1">
        <v>1081900</v>
      </c>
      <c r="AU140" s="1">
        <v>1076950</v>
      </c>
      <c r="AV140">
        <v>6407</v>
      </c>
      <c r="AW140">
        <v>577.74699999999996</v>
      </c>
      <c r="AX140">
        <v>526.70600000000002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0.21688199999999999</v>
      </c>
      <c r="BF140">
        <v>0.18559300000000001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671</v>
      </c>
      <c r="BV140">
        <v>5736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</row>
    <row r="141" spans="1:80" x14ac:dyDescent="0.25">
      <c r="A141">
        <v>20230728153236</v>
      </c>
      <c r="B141">
        <v>100</v>
      </c>
      <c r="C141">
        <v>0</v>
      </c>
      <c r="D141">
        <v>15</v>
      </c>
      <c r="E141">
        <v>1</v>
      </c>
      <c r="F141">
        <v>738.26300000000003</v>
      </c>
      <c r="G141">
        <v>8733</v>
      </c>
      <c r="H141">
        <v>0</v>
      </c>
      <c r="I141">
        <v>30565.5</v>
      </c>
      <c r="J141">
        <v>0</v>
      </c>
      <c r="K141">
        <v>34346</v>
      </c>
      <c r="L141">
        <v>776.94200000000001</v>
      </c>
      <c r="M141">
        <v>731.32299999999998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0.27623500000000001</v>
      </c>
      <c r="U141">
        <v>0.25032399999999999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5225</v>
      </c>
      <c r="AK141">
        <v>29121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309527</v>
      </c>
      <c r="AS141" s="1">
        <v>4307800</v>
      </c>
      <c r="AT141" s="1">
        <v>1083340</v>
      </c>
      <c r="AU141" s="1">
        <v>1076950</v>
      </c>
      <c r="AV141">
        <v>7091</v>
      </c>
      <c r="AW141">
        <v>758.27</v>
      </c>
      <c r="AX141">
        <v>824.30200000000002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0.22589000000000001</v>
      </c>
      <c r="BF141">
        <v>0.22776099999999999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1261</v>
      </c>
      <c r="BV141">
        <v>5830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</row>
    <row r="142" spans="1:80" x14ac:dyDescent="0.25">
      <c r="A142">
        <v>20230728153542</v>
      </c>
      <c r="B142">
        <v>100</v>
      </c>
      <c r="C142">
        <v>0</v>
      </c>
      <c r="D142">
        <v>20</v>
      </c>
      <c r="E142">
        <v>1</v>
      </c>
      <c r="F142">
        <v>664.76099999999997</v>
      </c>
      <c r="G142">
        <v>8419.32</v>
      </c>
      <c r="H142">
        <v>0</v>
      </c>
      <c r="I142">
        <v>29467.599999999999</v>
      </c>
      <c r="J142">
        <v>0</v>
      </c>
      <c r="K142">
        <v>34354</v>
      </c>
      <c r="L142">
        <v>717.90700000000004</v>
      </c>
      <c r="M142">
        <v>651.45399999999995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0.270061</v>
      </c>
      <c r="U142">
        <v>0.23882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6879</v>
      </c>
      <c r="AK142">
        <v>27475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1394.48</v>
      </c>
      <c r="AS142">
        <v>-109.34399999999999</v>
      </c>
      <c r="AT142">
        <v>4880.67</v>
      </c>
      <c r="AU142">
        <v>-27.335899999999999</v>
      </c>
      <c r="AV142">
        <v>6954</v>
      </c>
      <c r="AW142">
        <v>625.89499999999998</v>
      </c>
      <c r="AX142">
        <v>609.02700000000004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0.208449</v>
      </c>
      <c r="BF142">
        <v>0.19364899999999999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1529</v>
      </c>
      <c r="BV142">
        <v>5425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</row>
    <row r="143" spans="1:80" x14ac:dyDescent="0.25">
      <c r="A143">
        <v>20230728153932</v>
      </c>
      <c r="B143">
        <v>100</v>
      </c>
      <c r="C143">
        <v>0</v>
      </c>
      <c r="D143">
        <v>25</v>
      </c>
      <c r="E143">
        <v>1</v>
      </c>
      <c r="F143">
        <v>943.69299999999998</v>
      </c>
      <c r="G143">
        <v>9845.9</v>
      </c>
      <c r="H143">
        <v>0</v>
      </c>
      <c r="I143">
        <v>34460.699999999997</v>
      </c>
      <c r="J143">
        <v>0</v>
      </c>
      <c r="K143">
        <v>34190</v>
      </c>
      <c r="L143">
        <v>928.96400000000006</v>
      </c>
      <c r="M143">
        <v>948.68499999999995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0.305141</v>
      </c>
      <c r="U143">
        <v>0.28215699999999999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8656</v>
      </c>
      <c r="AK143">
        <v>25534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310436</v>
      </c>
      <c r="AS143" s="1">
        <v>4307800</v>
      </c>
      <c r="AT143" s="1">
        <v>1086530</v>
      </c>
      <c r="AU143" s="1">
        <v>1076950</v>
      </c>
      <c r="AV143">
        <v>8413</v>
      </c>
      <c r="AW143">
        <v>1169.8</v>
      </c>
      <c r="AX143">
        <v>1425.8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0.29802200000000001</v>
      </c>
      <c r="BF143">
        <v>0.30038799999999999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2198</v>
      </c>
      <c r="BV143">
        <v>6215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</row>
    <row r="144" spans="1:80" x14ac:dyDescent="0.25">
      <c r="A144">
        <v>20230728154315</v>
      </c>
      <c r="B144">
        <v>100</v>
      </c>
      <c r="C144">
        <v>0</v>
      </c>
      <c r="D144">
        <v>30</v>
      </c>
      <c r="E144">
        <v>1</v>
      </c>
      <c r="F144">
        <v>901.36800000000005</v>
      </c>
      <c r="G144">
        <v>9668.2900000000009</v>
      </c>
      <c r="H144">
        <v>0</v>
      </c>
      <c r="I144">
        <v>33839</v>
      </c>
      <c r="J144">
        <v>0</v>
      </c>
      <c r="K144">
        <v>34262</v>
      </c>
      <c r="L144">
        <v>919.56600000000003</v>
      </c>
      <c r="M144">
        <v>893.67499999999995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0.29999900000000002</v>
      </c>
      <c r="U144">
        <v>0.27465699999999998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10180</v>
      </c>
      <c r="AK144">
        <v>24082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310301</v>
      </c>
      <c r="AS144" s="1">
        <v>4307800</v>
      </c>
      <c r="AT144" s="1">
        <v>1086050</v>
      </c>
      <c r="AU144" s="1">
        <v>1076950</v>
      </c>
      <c r="AV144">
        <v>8496</v>
      </c>
      <c r="AW144">
        <v>1115.54</v>
      </c>
      <c r="AX144">
        <v>1262.04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0.27984399999999998</v>
      </c>
      <c r="BF144">
        <v>0.28091100000000002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2635</v>
      </c>
      <c r="BV144">
        <v>5861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</row>
    <row r="145" spans="1:80" x14ac:dyDescent="0.25">
      <c r="A145" s="1">
        <v>20230700000000</v>
      </c>
      <c r="B145">
        <v>100</v>
      </c>
      <c r="C145">
        <v>0</v>
      </c>
      <c r="D145">
        <v>35</v>
      </c>
      <c r="E145">
        <v>1</v>
      </c>
      <c r="F145">
        <v>711.93700000000001</v>
      </c>
      <c r="G145">
        <v>8794.35</v>
      </c>
      <c r="H145">
        <v>0</v>
      </c>
      <c r="I145">
        <v>30780.2</v>
      </c>
      <c r="J145">
        <v>0</v>
      </c>
      <c r="K145">
        <v>34318</v>
      </c>
      <c r="L145">
        <v>755.01300000000003</v>
      </c>
      <c r="M145">
        <v>688.84400000000005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0.27622999999999998</v>
      </c>
      <c r="U145">
        <v>0.245555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11977</v>
      </c>
      <c r="AK145">
        <v>22341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309389</v>
      </c>
      <c r="AS145" s="1">
        <v>4310000</v>
      </c>
      <c r="AT145" s="1">
        <v>1080000</v>
      </c>
      <c r="AU145" s="1">
        <v>1080000</v>
      </c>
      <c r="AV145">
        <v>7598</v>
      </c>
      <c r="AW145">
        <v>654.80100000000004</v>
      </c>
      <c r="AX145">
        <v>587.10500000000002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0.215477</v>
      </c>
      <c r="BF145">
        <v>0.18238399999999999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2701</v>
      </c>
      <c r="BV145">
        <v>4897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</row>
    <row r="146" spans="1:80" x14ac:dyDescent="0.25">
      <c r="A146" s="1">
        <v>20230700000000</v>
      </c>
      <c r="B146">
        <v>100</v>
      </c>
      <c r="C146">
        <v>0</v>
      </c>
      <c r="D146">
        <v>40</v>
      </c>
      <c r="E146">
        <v>1</v>
      </c>
      <c r="F146">
        <v>945.12</v>
      </c>
      <c r="G146">
        <v>10016.299999999999</v>
      </c>
      <c r="H146">
        <v>0</v>
      </c>
      <c r="I146">
        <v>35057</v>
      </c>
      <c r="J146">
        <v>0</v>
      </c>
      <c r="K146">
        <v>34525</v>
      </c>
      <c r="L146">
        <v>965.51099999999997</v>
      </c>
      <c r="M146">
        <v>931.38099999999997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0.30853799999999998</v>
      </c>
      <c r="U146">
        <v>0.27770600000000001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13898</v>
      </c>
      <c r="AK146">
        <v>20627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2592.3000000000002</v>
      </c>
      <c r="AS146">
        <v>-109.34399999999999</v>
      </c>
      <c r="AT146">
        <v>9073.0400000000009</v>
      </c>
      <c r="AU146">
        <v>-27.335899999999999</v>
      </c>
      <c r="AV146">
        <v>8888</v>
      </c>
      <c r="AW146">
        <v>1137.3599999999999</v>
      </c>
      <c r="AX146">
        <v>1382.97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0.283051</v>
      </c>
      <c r="BF146">
        <v>0.293126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3793</v>
      </c>
      <c r="BV146">
        <v>5095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</row>
    <row r="147" spans="1:80" x14ac:dyDescent="0.25">
      <c r="A147" s="1">
        <v>20230700000000</v>
      </c>
      <c r="B147">
        <v>100</v>
      </c>
      <c r="C147">
        <v>0</v>
      </c>
      <c r="D147">
        <v>45</v>
      </c>
      <c r="E147">
        <v>1</v>
      </c>
      <c r="F147">
        <v>983.99699999999996</v>
      </c>
      <c r="G147">
        <v>10209.4</v>
      </c>
      <c r="H147">
        <v>0</v>
      </c>
      <c r="I147">
        <v>35733</v>
      </c>
      <c r="J147">
        <v>0</v>
      </c>
      <c r="K147">
        <v>34076</v>
      </c>
      <c r="L147">
        <v>998.90200000000004</v>
      </c>
      <c r="M147">
        <v>971.70899999999995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0.31816800000000001</v>
      </c>
      <c r="U147">
        <v>0.284306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15398</v>
      </c>
      <c r="AK147">
        <v>18678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2756.2</v>
      </c>
      <c r="AS147">
        <v>-109.803</v>
      </c>
      <c r="AT147">
        <v>9646.7099999999991</v>
      </c>
      <c r="AU147">
        <v>-27.450600000000001</v>
      </c>
      <c r="AV147">
        <v>9133</v>
      </c>
      <c r="AW147">
        <v>1245.52</v>
      </c>
      <c r="AX147">
        <v>1415.62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0.30421900000000002</v>
      </c>
      <c r="BF147">
        <v>0.29439599999999999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4293</v>
      </c>
      <c r="BV147">
        <v>4840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</row>
    <row r="148" spans="1:80" x14ac:dyDescent="0.25">
      <c r="A148" s="1">
        <v>20230700000000</v>
      </c>
      <c r="B148">
        <v>100</v>
      </c>
      <c r="C148">
        <v>0</v>
      </c>
      <c r="D148">
        <v>50</v>
      </c>
      <c r="E148">
        <v>1</v>
      </c>
      <c r="F148">
        <v>1209.74</v>
      </c>
      <c r="G148">
        <v>11311.1</v>
      </c>
      <c r="H148">
        <v>0</v>
      </c>
      <c r="I148">
        <v>39589</v>
      </c>
      <c r="J148">
        <v>0</v>
      </c>
      <c r="K148">
        <v>33953</v>
      </c>
      <c r="L148">
        <v>1182.8900000000001</v>
      </c>
      <c r="M148">
        <v>1236.78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0.34210000000000002</v>
      </c>
      <c r="U148">
        <v>0.32411899999999999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17036</v>
      </c>
      <c r="AK148">
        <v>16917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311549</v>
      </c>
      <c r="AS148" s="1">
        <v>4310000</v>
      </c>
      <c r="AT148" s="1">
        <v>1090000</v>
      </c>
      <c r="AU148" s="1">
        <v>1080000</v>
      </c>
      <c r="AV148">
        <v>9953</v>
      </c>
      <c r="AW148">
        <v>1654.11</v>
      </c>
      <c r="AX148">
        <v>2007.89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0.355267</v>
      </c>
      <c r="BF148">
        <v>0.37543399999999999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5049</v>
      </c>
      <c r="BV148">
        <v>4904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</row>
    <row r="149" spans="1:80" x14ac:dyDescent="0.25">
      <c r="A149">
        <v>20230728154731</v>
      </c>
      <c r="B149">
        <v>100</v>
      </c>
      <c r="C149">
        <v>2</v>
      </c>
      <c r="D149">
        <v>0</v>
      </c>
      <c r="E149">
        <v>1</v>
      </c>
      <c r="F149">
        <v>1129.72</v>
      </c>
      <c r="G149">
        <v>10509.6</v>
      </c>
      <c r="H149">
        <v>0</v>
      </c>
      <c r="I149">
        <v>36783.599999999999</v>
      </c>
      <c r="J149">
        <v>0</v>
      </c>
      <c r="K149">
        <v>33724</v>
      </c>
      <c r="L149">
        <v>0</v>
      </c>
      <c r="M149">
        <v>1129.72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0.31163600000000002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33724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3294.07</v>
      </c>
      <c r="AS149">
        <v>-108.884</v>
      </c>
      <c r="AT149">
        <v>11529.3</v>
      </c>
      <c r="AU149">
        <v>-27.2211</v>
      </c>
      <c r="AV149">
        <v>9576</v>
      </c>
      <c r="AW149">
        <v>0</v>
      </c>
      <c r="AX149">
        <v>1642.48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0.34137000000000001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9576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</row>
    <row r="150" spans="1:80" x14ac:dyDescent="0.25">
      <c r="A150">
        <v>20230728155029</v>
      </c>
      <c r="B150">
        <v>100</v>
      </c>
      <c r="C150">
        <v>2</v>
      </c>
      <c r="D150">
        <v>5</v>
      </c>
      <c r="E150">
        <v>1</v>
      </c>
      <c r="F150">
        <v>626.78</v>
      </c>
      <c r="G150">
        <v>8017.22</v>
      </c>
      <c r="H150">
        <v>0</v>
      </c>
      <c r="I150">
        <v>28060.3</v>
      </c>
      <c r="J150">
        <v>0</v>
      </c>
      <c r="K150">
        <v>34116</v>
      </c>
      <c r="L150">
        <v>658.42600000000004</v>
      </c>
      <c r="M150">
        <v>625.11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0.253581</v>
      </c>
      <c r="U150">
        <v>0.234018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1710</v>
      </c>
      <c r="AK150">
        <v>32406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309266</v>
      </c>
      <c r="AS150" s="1">
        <v>4307800</v>
      </c>
      <c r="AT150" s="1">
        <v>1082430</v>
      </c>
      <c r="AU150" s="1">
        <v>1076950</v>
      </c>
      <c r="AV150">
        <v>6724</v>
      </c>
      <c r="AW150">
        <v>615.90099999999995</v>
      </c>
      <c r="AX150">
        <v>571.80999999999995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0.22605</v>
      </c>
      <c r="BF150">
        <v>0.19922300000000001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363</v>
      </c>
      <c r="BV150">
        <v>6361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</row>
    <row r="151" spans="1:80" x14ac:dyDescent="0.25">
      <c r="A151">
        <v>20230728155352</v>
      </c>
      <c r="B151">
        <v>100</v>
      </c>
      <c r="C151">
        <v>2</v>
      </c>
      <c r="D151">
        <v>10</v>
      </c>
      <c r="E151">
        <v>1</v>
      </c>
      <c r="F151">
        <v>802.28399999999999</v>
      </c>
      <c r="G151">
        <v>8862.8799999999992</v>
      </c>
      <c r="H151">
        <v>0</v>
      </c>
      <c r="I151">
        <v>31020.1</v>
      </c>
      <c r="J151">
        <v>0</v>
      </c>
      <c r="K151">
        <v>33901</v>
      </c>
      <c r="L151">
        <v>789.33299999999997</v>
      </c>
      <c r="M151">
        <v>803.70699999999999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0.271005</v>
      </c>
      <c r="U151">
        <v>0.26038299999999998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3355</v>
      </c>
      <c r="AK151">
        <v>30546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309991</v>
      </c>
      <c r="AS151" s="1">
        <v>4307800</v>
      </c>
      <c r="AT151" s="1">
        <v>1084970</v>
      </c>
      <c r="AU151" s="1">
        <v>1076950</v>
      </c>
      <c r="AV151">
        <v>7285</v>
      </c>
      <c r="AW151">
        <v>1124.49</v>
      </c>
      <c r="AX151">
        <v>1259.54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0.27757300000000001</v>
      </c>
      <c r="BF151">
        <v>0.28543200000000002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711</v>
      </c>
      <c r="BV151">
        <v>6574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</row>
    <row r="152" spans="1:80" x14ac:dyDescent="0.25">
      <c r="A152">
        <v>20230728155713</v>
      </c>
      <c r="B152">
        <v>100</v>
      </c>
      <c r="C152">
        <v>2</v>
      </c>
      <c r="D152">
        <v>15</v>
      </c>
      <c r="E152">
        <v>1</v>
      </c>
      <c r="F152">
        <v>684.18200000000002</v>
      </c>
      <c r="G152">
        <v>8437.39</v>
      </c>
      <c r="H152">
        <v>0</v>
      </c>
      <c r="I152">
        <v>29530.9</v>
      </c>
      <c r="J152">
        <v>0</v>
      </c>
      <c r="K152">
        <v>34338</v>
      </c>
      <c r="L152">
        <v>723.18899999999996</v>
      </c>
      <c r="M152">
        <v>677.19399999999996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0.26274799999999998</v>
      </c>
      <c r="U152">
        <v>0.24266499999999999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5217</v>
      </c>
      <c r="AK152">
        <v>29121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1357.33</v>
      </c>
      <c r="AS152">
        <v>-109.34399999999999</v>
      </c>
      <c r="AT152">
        <v>4750.6400000000003</v>
      </c>
      <c r="AU152">
        <v>-27.335899999999999</v>
      </c>
      <c r="AV152">
        <v>7044</v>
      </c>
      <c r="AW152">
        <v>599.66</v>
      </c>
      <c r="AX152">
        <v>582.51599999999996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0.198874</v>
      </c>
      <c r="BF152">
        <v>0.18701400000000001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1247</v>
      </c>
      <c r="BV152">
        <v>5797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</row>
    <row r="153" spans="1:80" x14ac:dyDescent="0.25">
      <c r="A153" s="1">
        <v>20230700000000</v>
      </c>
      <c r="B153">
        <v>100</v>
      </c>
      <c r="C153">
        <v>2</v>
      </c>
      <c r="D153">
        <v>20</v>
      </c>
      <c r="E153">
        <v>1</v>
      </c>
      <c r="F153">
        <v>656.01099999999997</v>
      </c>
      <c r="G153">
        <v>8358.2999999999993</v>
      </c>
      <c r="H153">
        <v>0</v>
      </c>
      <c r="I153">
        <v>29254.1</v>
      </c>
      <c r="J153">
        <v>0</v>
      </c>
      <c r="K153">
        <v>34362</v>
      </c>
      <c r="L153">
        <v>679.66399999999999</v>
      </c>
      <c r="M153">
        <v>650.08799999999997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0.25792300000000001</v>
      </c>
      <c r="U153">
        <v>0.239567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6881</v>
      </c>
      <c r="AK153">
        <v>27481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309341</v>
      </c>
      <c r="AS153" s="1">
        <v>4310000</v>
      </c>
      <c r="AT153" s="1">
        <v>1080000</v>
      </c>
      <c r="AU153" s="1">
        <v>1080000</v>
      </c>
      <c r="AV153">
        <v>6998</v>
      </c>
      <c r="AW153">
        <v>592.41300000000001</v>
      </c>
      <c r="AX153">
        <v>608.85199999999998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0.20658499999999999</v>
      </c>
      <c r="BF153">
        <v>0.20330899999999999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1454</v>
      </c>
      <c r="BV153">
        <v>5544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</row>
    <row r="154" spans="1:80" x14ac:dyDescent="0.25">
      <c r="A154" s="1">
        <v>20230700000000</v>
      </c>
      <c r="B154">
        <v>100</v>
      </c>
      <c r="C154">
        <v>2</v>
      </c>
      <c r="D154">
        <v>25</v>
      </c>
      <c r="E154">
        <v>1</v>
      </c>
      <c r="F154">
        <v>702.25099999999998</v>
      </c>
      <c r="G154">
        <v>8649.25</v>
      </c>
      <c r="H154">
        <v>0</v>
      </c>
      <c r="I154">
        <v>30272.400000000001</v>
      </c>
      <c r="J154">
        <v>0</v>
      </c>
      <c r="K154">
        <v>34373</v>
      </c>
      <c r="L154">
        <v>723.63800000000003</v>
      </c>
      <c r="M154">
        <v>695.01400000000001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0.26427</v>
      </c>
      <c r="U154">
        <v>0.24735199999999999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8690</v>
      </c>
      <c r="AK154">
        <v>25683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309384</v>
      </c>
      <c r="AS154" s="1">
        <v>4310000</v>
      </c>
      <c r="AT154" s="1">
        <v>1080000</v>
      </c>
      <c r="AU154" s="1">
        <v>1080000</v>
      </c>
      <c r="AV154">
        <v>7232</v>
      </c>
      <c r="AW154">
        <v>648.23299999999995</v>
      </c>
      <c r="AX154">
        <v>635.92100000000005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0.21121500000000001</v>
      </c>
      <c r="BF154">
        <v>0.200269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1938</v>
      </c>
      <c r="BV154">
        <v>5294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</row>
    <row r="155" spans="1:80" x14ac:dyDescent="0.25">
      <c r="A155" s="1">
        <v>20230700000000</v>
      </c>
      <c r="B155">
        <v>100</v>
      </c>
      <c r="C155">
        <v>2</v>
      </c>
      <c r="D155">
        <v>30</v>
      </c>
      <c r="E155">
        <v>1</v>
      </c>
      <c r="F155">
        <v>955.18200000000002</v>
      </c>
      <c r="G155">
        <v>9803.18</v>
      </c>
      <c r="H155">
        <v>0</v>
      </c>
      <c r="I155">
        <v>34311.1</v>
      </c>
      <c r="J155">
        <v>0</v>
      </c>
      <c r="K155">
        <v>34128</v>
      </c>
      <c r="L155">
        <v>936.06600000000003</v>
      </c>
      <c r="M155">
        <v>963.24699999999996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0.29304400000000003</v>
      </c>
      <c r="U155">
        <v>0.28480100000000003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10127</v>
      </c>
      <c r="AK155">
        <v>24001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310552</v>
      </c>
      <c r="AS155" s="1">
        <v>4310000</v>
      </c>
      <c r="AT155" s="1">
        <v>1090000</v>
      </c>
      <c r="AU155" s="1">
        <v>1080000</v>
      </c>
      <c r="AV155">
        <v>8930</v>
      </c>
      <c r="AW155">
        <v>1246.9000000000001</v>
      </c>
      <c r="AX155">
        <v>1380.27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0.29383799999999999</v>
      </c>
      <c r="BF155">
        <v>0.296485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2643</v>
      </c>
      <c r="BV155">
        <v>6287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</row>
    <row r="156" spans="1:80" x14ac:dyDescent="0.25">
      <c r="A156" s="1">
        <v>20230700000000</v>
      </c>
      <c r="B156">
        <v>100</v>
      </c>
      <c r="C156">
        <v>2</v>
      </c>
      <c r="D156">
        <v>35</v>
      </c>
      <c r="E156">
        <v>1</v>
      </c>
      <c r="F156">
        <v>726.33</v>
      </c>
      <c r="G156">
        <v>8794.65</v>
      </c>
      <c r="H156">
        <v>0</v>
      </c>
      <c r="I156">
        <v>30781.3</v>
      </c>
      <c r="J156">
        <v>0</v>
      </c>
      <c r="K156">
        <v>34281</v>
      </c>
      <c r="L156">
        <v>736.05</v>
      </c>
      <c r="M156">
        <v>721.13800000000003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0.264594</v>
      </c>
      <c r="U156">
        <v>0.252247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11935</v>
      </c>
      <c r="AK156">
        <v>22346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1571.85</v>
      </c>
      <c r="AS156">
        <v>-108.884</v>
      </c>
      <c r="AT156">
        <v>5501.49</v>
      </c>
      <c r="AU156">
        <v>-27.2211</v>
      </c>
      <c r="AV156">
        <v>7595</v>
      </c>
      <c r="AW156">
        <v>670.80100000000004</v>
      </c>
      <c r="AX156">
        <v>677.35299999999995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0.20710799999999999</v>
      </c>
      <c r="BF156">
        <v>0.201849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2606</v>
      </c>
      <c r="BV156">
        <v>4989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</row>
    <row r="157" spans="1:80" x14ac:dyDescent="0.25">
      <c r="A157" s="1">
        <v>20230700000000</v>
      </c>
      <c r="B157">
        <v>100</v>
      </c>
      <c r="C157">
        <v>2</v>
      </c>
      <c r="D157">
        <v>40</v>
      </c>
      <c r="E157">
        <v>1</v>
      </c>
      <c r="F157">
        <v>886.39400000000001</v>
      </c>
      <c r="G157">
        <v>9567.7999999999993</v>
      </c>
      <c r="H157">
        <v>0</v>
      </c>
      <c r="I157">
        <v>33487.300000000003</v>
      </c>
      <c r="J157">
        <v>0</v>
      </c>
      <c r="K157">
        <v>34505</v>
      </c>
      <c r="L157">
        <v>899.53899999999999</v>
      </c>
      <c r="M157">
        <v>877.54499999999996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0.28887000000000002</v>
      </c>
      <c r="U157">
        <v>0.26949099999999998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13882</v>
      </c>
      <c r="AK157">
        <v>20623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2402.41</v>
      </c>
      <c r="AS157">
        <v>-1.81999</v>
      </c>
      <c r="AT157">
        <v>8408.44</v>
      </c>
      <c r="AU157">
        <v>-0.45499800000000001</v>
      </c>
      <c r="AV157">
        <v>8269</v>
      </c>
      <c r="AW157">
        <v>1160.57</v>
      </c>
      <c r="AX157">
        <v>1341.89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0.27692099999999997</v>
      </c>
      <c r="BF157">
        <v>0.29048099999999999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3462</v>
      </c>
      <c r="BV157">
        <v>4807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</row>
    <row r="158" spans="1:80" x14ac:dyDescent="0.25">
      <c r="A158" s="1">
        <v>20230700000000</v>
      </c>
      <c r="B158">
        <v>100</v>
      </c>
      <c r="C158">
        <v>2</v>
      </c>
      <c r="D158">
        <v>45</v>
      </c>
      <c r="E158">
        <v>1</v>
      </c>
      <c r="F158">
        <v>782.38699999999994</v>
      </c>
      <c r="G158">
        <v>9110.76</v>
      </c>
      <c r="H158">
        <v>0</v>
      </c>
      <c r="I158">
        <v>31887.599999999999</v>
      </c>
      <c r="J158">
        <v>0</v>
      </c>
      <c r="K158">
        <v>34141</v>
      </c>
      <c r="L158">
        <v>798.03599999999994</v>
      </c>
      <c r="M158">
        <v>769.49199999999996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0.27538200000000002</v>
      </c>
      <c r="U158">
        <v>0.25983200000000001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15423</v>
      </c>
      <c r="AK158">
        <v>18718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309728</v>
      </c>
      <c r="AS158" s="1">
        <v>4310000</v>
      </c>
      <c r="AT158" s="1">
        <v>1080000</v>
      </c>
      <c r="AU158" s="1">
        <v>1080000</v>
      </c>
      <c r="AV158">
        <v>8189</v>
      </c>
      <c r="AW158">
        <v>748.24699999999996</v>
      </c>
      <c r="AX158">
        <v>766.68899999999996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0.222418</v>
      </c>
      <c r="BF158">
        <v>0.220633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3832</v>
      </c>
      <c r="BV158">
        <v>4357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</row>
    <row r="159" spans="1:80" x14ac:dyDescent="0.25">
      <c r="A159" s="1">
        <v>20230700000000</v>
      </c>
      <c r="B159">
        <v>100</v>
      </c>
      <c r="C159">
        <v>2</v>
      </c>
      <c r="D159">
        <v>50</v>
      </c>
      <c r="E159">
        <v>1</v>
      </c>
      <c r="F159">
        <v>859.70600000000002</v>
      </c>
      <c r="G159">
        <v>9527.23</v>
      </c>
      <c r="H159">
        <v>0</v>
      </c>
      <c r="I159">
        <v>33345.300000000003</v>
      </c>
      <c r="J159">
        <v>0</v>
      </c>
      <c r="K159">
        <v>34132</v>
      </c>
      <c r="L159">
        <v>879.09900000000005</v>
      </c>
      <c r="M159">
        <v>840.20100000000002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0.28897099999999998</v>
      </c>
      <c r="U159">
        <v>0.26923000000000002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17115</v>
      </c>
      <c r="AK159">
        <v>17017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312617</v>
      </c>
      <c r="AS159" s="1">
        <v>4310000</v>
      </c>
      <c r="AT159" s="1">
        <v>1090000</v>
      </c>
      <c r="AU159" s="1">
        <v>1080000</v>
      </c>
      <c r="AV159">
        <v>8547</v>
      </c>
      <c r="AW159">
        <v>855.94299999999998</v>
      </c>
      <c r="AX159">
        <v>877.34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0.24984600000000001</v>
      </c>
      <c r="BF159">
        <v>0.24039099999999999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4389</v>
      </c>
      <c r="BV159">
        <v>4158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</row>
    <row r="160" spans="1:80" x14ac:dyDescent="0.25">
      <c r="A160" s="1">
        <v>20230700000000</v>
      </c>
      <c r="B160">
        <v>100</v>
      </c>
      <c r="C160">
        <v>5</v>
      </c>
      <c r="D160">
        <v>0</v>
      </c>
      <c r="E160">
        <v>1</v>
      </c>
      <c r="F160">
        <v>1129.72</v>
      </c>
      <c r="G160">
        <v>10509.6</v>
      </c>
      <c r="H160">
        <v>0</v>
      </c>
      <c r="I160">
        <v>36783.599999999999</v>
      </c>
      <c r="J160">
        <v>0</v>
      </c>
      <c r="K160">
        <v>33724</v>
      </c>
      <c r="L160">
        <v>0</v>
      </c>
      <c r="M160">
        <v>1129.72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0.31163600000000002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33724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311183</v>
      </c>
      <c r="AS160" s="1">
        <v>4310000</v>
      </c>
      <c r="AT160" s="1">
        <v>1090000</v>
      </c>
      <c r="AU160" s="1">
        <v>1080000</v>
      </c>
      <c r="AV160">
        <v>9576</v>
      </c>
      <c r="AW160">
        <v>0</v>
      </c>
      <c r="AX160">
        <v>1642.48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0.34137000000000001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9576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</row>
    <row r="161" spans="1:80" x14ac:dyDescent="0.25">
      <c r="A161" s="1">
        <v>20230700000000</v>
      </c>
      <c r="B161">
        <v>100</v>
      </c>
      <c r="C161">
        <v>5</v>
      </c>
      <c r="D161">
        <v>5</v>
      </c>
      <c r="E161">
        <v>1</v>
      </c>
      <c r="F161">
        <v>638.02300000000002</v>
      </c>
      <c r="G161">
        <v>8067.09</v>
      </c>
      <c r="H161">
        <v>0</v>
      </c>
      <c r="I161">
        <v>28234.799999999999</v>
      </c>
      <c r="J161">
        <v>0</v>
      </c>
      <c r="K161">
        <v>34116</v>
      </c>
      <c r="L161">
        <v>661.20100000000002</v>
      </c>
      <c r="M161">
        <v>636.79999999999995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0.25095000000000001</v>
      </c>
      <c r="U161">
        <v>0.23569599999999999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1710</v>
      </c>
      <c r="AK161">
        <v>32406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309303</v>
      </c>
      <c r="AS161" s="1">
        <v>4310000</v>
      </c>
      <c r="AT161" s="1">
        <v>1080000</v>
      </c>
      <c r="AU161" s="1">
        <v>1080000</v>
      </c>
      <c r="AV161">
        <v>6877</v>
      </c>
      <c r="AW161">
        <v>605.745</v>
      </c>
      <c r="AX161">
        <v>590.35199999999998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0.21517</v>
      </c>
      <c r="BF161">
        <v>0.20129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369</v>
      </c>
      <c r="BV161">
        <v>6508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</row>
    <row r="162" spans="1:80" x14ac:dyDescent="0.25">
      <c r="A162" s="1">
        <v>20230700000000</v>
      </c>
      <c r="B162">
        <v>100</v>
      </c>
      <c r="C162">
        <v>5</v>
      </c>
      <c r="D162">
        <v>10</v>
      </c>
      <c r="E162">
        <v>1</v>
      </c>
      <c r="F162">
        <v>1068.73</v>
      </c>
      <c r="G162">
        <v>10021.5</v>
      </c>
      <c r="H162">
        <v>0</v>
      </c>
      <c r="I162">
        <v>35075.300000000003</v>
      </c>
      <c r="J162">
        <v>0</v>
      </c>
      <c r="K162">
        <v>33408</v>
      </c>
      <c r="L162">
        <v>977.68299999999999</v>
      </c>
      <c r="M162">
        <v>1078.69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0.29893199999999998</v>
      </c>
      <c r="U162">
        <v>0.30008699999999999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3293</v>
      </c>
      <c r="AK162">
        <v>30115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311093</v>
      </c>
      <c r="AS162" s="1">
        <v>4310000</v>
      </c>
      <c r="AT162" s="1">
        <v>1090000</v>
      </c>
      <c r="AU162" s="1">
        <v>1080000</v>
      </c>
      <c r="AV162">
        <v>8526</v>
      </c>
      <c r="AW162">
        <v>1628.6</v>
      </c>
      <c r="AX162">
        <v>1948.01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0.34268300000000002</v>
      </c>
      <c r="BF162">
        <v>0.37601699999999999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799</v>
      </c>
      <c r="BV162">
        <v>7727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</row>
    <row r="163" spans="1:80" x14ac:dyDescent="0.25">
      <c r="A163" s="1">
        <v>20230700000000</v>
      </c>
      <c r="B163">
        <v>100</v>
      </c>
      <c r="C163">
        <v>5</v>
      </c>
      <c r="D163">
        <v>15</v>
      </c>
      <c r="E163">
        <v>1</v>
      </c>
      <c r="F163">
        <v>690.12199999999996</v>
      </c>
      <c r="G163">
        <v>8484.92</v>
      </c>
      <c r="H163">
        <v>0</v>
      </c>
      <c r="I163">
        <v>29697.200000000001</v>
      </c>
      <c r="J163">
        <v>0</v>
      </c>
      <c r="K163">
        <v>34331</v>
      </c>
      <c r="L163">
        <v>716.726</v>
      </c>
      <c r="M163">
        <v>685.36300000000006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0.262326</v>
      </c>
      <c r="U163">
        <v>0.24443500000000001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5210</v>
      </c>
      <c r="AK163">
        <v>29121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1460.87</v>
      </c>
      <c r="AS163">
        <v>-109.57299999999999</v>
      </c>
      <c r="AT163">
        <v>5113.03</v>
      </c>
      <c r="AU163">
        <v>-27.3933</v>
      </c>
      <c r="AV163">
        <v>7095</v>
      </c>
      <c r="AW163">
        <v>593.88800000000003</v>
      </c>
      <c r="AX163">
        <v>643.82000000000005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0.19989100000000001</v>
      </c>
      <c r="BF163">
        <v>0.20286000000000001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1242</v>
      </c>
      <c r="BV163">
        <v>5853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</row>
    <row r="164" spans="1:80" x14ac:dyDescent="0.25">
      <c r="A164" s="1">
        <v>20230700000000</v>
      </c>
      <c r="B164">
        <v>100</v>
      </c>
      <c r="C164">
        <v>5</v>
      </c>
      <c r="D164">
        <v>20</v>
      </c>
      <c r="E164">
        <v>1</v>
      </c>
      <c r="F164">
        <v>647.80499999999995</v>
      </c>
      <c r="G164">
        <v>8288.65</v>
      </c>
      <c r="H164">
        <v>0</v>
      </c>
      <c r="I164">
        <v>29010.3</v>
      </c>
      <c r="J164">
        <v>0</v>
      </c>
      <c r="K164">
        <v>34355</v>
      </c>
      <c r="L164">
        <v>673.21100000000001</v>
      </c>
      <c r="M164">
        <v>641.45000000000005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0.25672699999999998</v>
      </c>
      <c r="U164">
        <v>0.237397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6874</v>
      </c>
      <c r="AK164">
        <v>27481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309288</v>
      </c>
      <c r="AS164" s="1">
        <v>4310000</v>
      </c>
      <c r="AT164" s="1">
        <v>1080000</v>
      </c>
      <c r="AU164" s="1">
        <v>1080000</v>
      </c>
      <c r="AV164">
        <v>6860</v>
      </c>
      <c r="AW164">
        <v>573.48199999999997</v>
      </c>
      <c r="AX164">
        <v>588.64099999999996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0.20095199999999999</v>
      </c>
      <c r="BF164">
        <v>0.200045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1426</v>
      </c>
      <c r="BV164">
        <v>5434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</row>
    <row r="165" spans="1:80" x14ac:dyDescent="0.25">
      <c r="A165" s="1">
        <v>20230700000000</v>
      </c>
      <c r="B165">
        <v>100</v>
      </c>
      <c r="C165">
        <v>5</v>
      </c>
      <c r="D165">
        <v>25</v>
      </c>
      <c r="E165">
        <v>1</v>
      </c>
      <c r="F165">
        <v>925.61699999999996</v>
      </c>
      <c r="G165">
        <v>9586.67</v>
      </c>
      <c r="H165">
        <v>0</v>
      </c>
      <c r="I165">
        <v>33553.4</v>
      </c>
      <c r="J165">
        <v>0</v>
      </c>
      <c r="K165">
        <v>34184</v>
      </c>
      <c r="L165">
        <v>898.06600000000003</v>
      </c>
      <c r="M165">
        <v>934.95299999999997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0.28619600000000001</v>
      </c>
      <c r="U165">
        <v>0.27849400000000002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8652</v>
      </c>
      <c r="AK165">
        <v>25532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2430.02</v>
      </c>
      <c r="AS165">
        <v>-109.803</v>
      </c>
      <c r="AT165">
        <v>8505.08</v>
      </c>
      <c r="AU165">
        <v>-27.450600000000001</v>
      </c>
      <c r="AV165">
        <v>7849</v>
      </c>
      <c r="AW165">
        <v>1275.1600000000001</v>
      </c>
      <c r="AX165">
        <v>1570.62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0.28707300000000002</v>
      </c>
      <c r="BF165">
        <v>0.31325199999999997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2063</v>
      </c>
      <c r="BV165">
        <v>5786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</row>
    <row r="166" spans="1:80" x14ac:dyDescent="0.25">
      <c r="A166" s="1">
        <v>20230700000000</v>
      </c>
      <c r="B166">
        <v>100</v>
      </c>
      <c r="C166">
        <v>5</v>
      </c>
      <c r="D166">
        <v>30</v>
      </c>
      <c r="E166">
        <v>1</v>
      </c>
      <c r="F166">
        <v>736.96699999999998</v>
      </c>
      <c r="G166">
        <v>8888.59</v>
      </c>
      <c r="H166">
        <v>0</v>
      </c>
      <c r="I166">
        <v>31110.1</v>
      </c>
      <c r="J166">
        <v>0</v>
      </c>
      <c r="K166">
        <v>34395</v>
      </c>
      <c r="L166">
        <v>756.71400000000006</v>
      </c>
      <c r="M166">
        <v>728.63199999999995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0.26984999999999998</v>
      </c>
      <c r="U166">
        <v>0.253606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10208</v>
      </c>
      <c r="AK166">
        <v>24187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1594.31</v>
      </c>
      <c r="AS166" s="1" t="s">
        <v>103</v>
      </c>
      <c r="AT166">
        <v>5580.1</v>
      </c>
      <c r="AU166" s="1">
        <v>4.4900000000000001E+307</v>
      </c>
      <c r="AV166">
        <v>7752</v>
      </c>
      <c r="AW166">
        <v>673.42</v>
      </c>
      <c r="AX166">
        <v>686.78800000000001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0.210753</v>
      </c>
      <c r="BF166">
        <v>0.20339099999999999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2394</v>
      </c>
      <c r="BV166">
        <v>5358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</row>
    <row r="167" spans="1:80" x14ac:dyDescent="0.25">
      <c r="A167" s="1">
        <v>20230700000000</v>
      </c>
      <c r="B167">
        <v>100</v>
      </c>
      <c r="C167">
        <v>5</v>
      </c>
      <c r="D167">
        <v>35</v>
      </c>
      <c r="E167">
        <v>1</v>
      </c>
      <c r="F167">
        <v>801.91399999999999</v>
      </c>
      <c r="G167">
        <v>9085.56</v>
      </c>
      <c r="H167">
        <v>0</v>
      </c>
      <c r="I167">
        <v>31799.5</v>
      </c>
      <c r="J167">
        <v>0</v>
      </c>
      <c r="K167">
        <v>34120</v>
      </c>
      <c r="L167">
        <v>816.99800000000005</v>
      </c>
      <c r="M167">
        <v>793.84299999999996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0.27562500000000001</v>
      </c>
      <c r="U167">
        <v>0.26128400000000002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11893</v>
      </c>
      <c r="AK167">
        <v>22227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309792</v>
      </c>
      <c r="AS167" s="1">
        <v>4310000</v>
      </c>
      <c r="AT167" s="1">
        <v>1080000</v>
      </c>
      <c r="AU167" s="1">
        <v>1080000</v>
      </c>
      <c r="AV167">
        <v>7632</v>
      </c>
      <c r="AW167">
        <v>1013.48</v>
      </c>
      <c r="AX167">
        <v>985.07799999999997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0.25486999999999999</v>
      </c>
      <c r="BF167">
        <v>0.241425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2643</v>
      </c>
      <c r="BV167">
        <v>4989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</row>
    <row r="168" spans="1:80" x14ac:dyDescent="0.25">
      <c r="A168" s="1">
        <v>20230700000000</v>
      </c>
      <c r="B168">
        <v>100</v>
      </c>
      <c r="C168">
        <v>5</v>
      </c>
      <c r="D168">
        <v>40</v>
      </c>
      <c r="E168">
        <v>1</v>
      </c>
      <c r="F168">
        <v>802.98299999999995</v>
      </c>
      <c r="G168">
        <v>9199.65</v>
      </c>
      <c r="H168">
        <v>0</v>
      </c>
      <c r="I168">
        <v>32198.799999999999</v>
      </c>
      <c r="J168">
        <v>0</v>
      </c>
      <c r="K168">
        <v>34547</v>
      </c>
      <c r="L168">
        <v>818.72500000000002</v>
      </c>
      <c r="M168">
        <v>792.38599999999997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0.27723100000000001</v>
      </c>
      <c r="U168">
        <v>0.25893100000000002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13899</v>
      </c>
      <c r="AK168">
        <v>20648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2021.53</v>
      </c>
      <c r="AS168">
        <v>-109.803</v>
      </c>
      <c r="AT168">
        <v>7075.35</v>
      </c>
      <c r="AU168">
        <v>-27.450600000000001</v>
      </c>
      <c r="AV168">
        <v>7940</v>
      </c>
      <c r="AW168">
        <v>906.52800000000002</v>
      </c>
      <c r="AX168">
        <v>1048.6300000000001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0.24252599999999999</v>
      </c>
      <c r="BF168">
        <v>0.25795800000000002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3368</v>
      </c>
      <c r="BV168">
        <v>4572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</row>
    <row r="169" spans="1:80" x14ac:dyDescent="0.25">
      <c r="A169" s="1">
        <v>20230700000000</v>
      </c>
      <c r="B169">
        <v>100</v>
      </c>
      <c r="C169">
        <v>5</v>
      </c>
      <c r="D169">
        <v>45</v>
      </c>
      <c r="E169">
        <v>1</v>
      </c>
      <c r="F169">
        <v>770.66499999999996</v>
      </c>
      <c r="G169">
        <v>9010.36</v>
      </c>
      <c r="H169">
        <v>0</v>
      </c>
      <c r="I169">
        <v>31536.3</v>
      </c>
      <c r="J169">
        <v>0</v>
      </c>
      <c r="K169">
        <v>34141</v>
      </c>
      <c r="L169">
        <v>799.44799999999998</v>
      </c>
      <c r="M169">
        <v>746.94799999999998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0.27530900000000003</v>
      </c>
      <c r="U169">
        <v>0.25452900000000001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15423</v>
      </c>
      <c r="AK169">
        <v>18718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309688</v>
      </c>
      <c r="AS169" s="1">
        <v>4310000</v>
      </c>
      <c r="AT169" s="1">
        <v>1080000</v>
      </c>
      <c r="AU169" s="1">
        <v>1080000</v>
      </c>
      <c r="AV169">
        <v>8172</v>
      </c>
      <c r="AW169">
        <v>731.91399999999999</v>
      </c>
      <c r="AX169">
        <v>724.63099999999997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0.220197</v>
      </c>
      <c r="BF169">
        <v>0.214336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3896</v>
      </c>
      <c r="BV169">
        <v>4276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</row>
    <row r="170" spans="1:80" x14ac:dyDescent="0.25">
      <c r="A170" s="1">
        <v>20230700000000</v>
      </c>
      <c r="B170">
        <v>100</v>
      </c>
      <c r="C170">
        <v>5</v>
      </c>
      <c r="D170">
        <v>50</v>
      </c>
      <c r="E170">
        <v>1</v>
      </c>
      <c r="F170">
        <v>830.06700000000001</v>
      </c>
      <c r="G170">
        <v>9416.6</v>
      </c>
      <c r="H170">
        <v>0</v>
      </c>
      <c r="I170">
        <v>32958.1</v>
      </c>
      <c r="J170">
        <v>0</v>
      </c>
      <c r="K170">
        <v>34128</v>
      </c>
      <c r="L170">
        <v>855.32100000000003</v>
      </c>
      <c r="M170">
        <v>804.673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0.28723300000000002</v>
      </c>
      <c r="U170">
        <v>0.264544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17111</v>
      </c>
      <c r="AK170">
        <v>17017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1990.77</v>
      </c>
      <c r="AS170">
        <v>-109.57299999999999</v>
      </c>
      <c r="AT170">
        <v>6967.71</v>
      </c>
      <c r="AU170">
        <v>-27.3933</v>
      </c>
      <c r="AV170">
        <v>8305</v>
      </c>
      <c r="AW170">
        <v>806.52700000000004</v>
      </c>
      <c r="AX170">
        <v>804.08900000000006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0.243701</v>
      </c>
      <c r="BF170">
        <v>0.22928200000000001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4253</v>
      </c>
      <c r="BV170">
        <v>4052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</row>
    <row r="171" spans="1:80" x14ac:dyDescent="0.25">
      <c r="A171" s="1">
        <v>20230700000000</v>
      </c>
      <c r="B171">
        <v>100</v>
      </c>
      <c r="C171">
        <v>10</v>
      </c>
      <c r="D171">
        <v>0</v>
      </c>
      <c r="E171">
        <v>1</v>
      </c>
      <c r="F171">
        <v>1129.72</v>
      </c>
      <c r="G171">
        <v>10509.6</v>
      </c>
      <c r="H171">
        <v>0</v>
      </c>
      <c r="I171">
        <v>36783.599999999999</v>
      </c>
      <c r="J171">
        <v>0</v>
      </c>
      <c r="K171">
        <v>33724</v>
      </c>
      <c r="L171">
        <v>0</v>
      </c>
      <c r="M171">
        <v>1129.72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0.31163600000000002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33724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3294.18</v>
      </c>
      <c r="AS171">
        <v>-109.34399999999999</v>
      </c>
      <c r="AT171">
        <v>11529.6</v>
      </c>
      <c r="AU171">
        <v>-27.335899999999999</v>
      </c>
      <c r="AV171">
        <v>9576</v>
      </c>
      <c r="AW171">
        <v>0</v>
      </c>
      <c r="AX171">
        <v>1642.48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0.34137000000000001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9576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</row>
    <row r="172" spans="1:80" x14ac:dyDescent="0.25">
      <c r="A172" s="1">
        <v>20230700000000</v>
      </c>
      <c r="B172">
        <v>100</v>
      </c>
      <c r="C172">
        <v>10</v>
      </c>
      <c r="D172">
        <v>5</v>
      </c>
      <c r="E172">
        <v>1</v>
      </c>
      <c r="F172">
        <v>1127.98</v>
      </c>
      <c r="G172">
        <v>10255.6</v>
      </c>
      <c r="H172">
        <v>0</v>
      </c>
      <c r="I172">
        <v>35894.699999999997</v>
      </c>
      <c r="J172">
        <v>0</v>
      </c>
      <c r="K172">
        <v>33669</v>
      </c>
      <c r="L172">
        <v>1148.5</v>
      </c>
      <c r="M172">
        <v>1126.8900000000001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0.32047399999999998</v>
      </c>
      <c r="U172">
        <v>0.30376599999999998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1684</v>
      </c>
      <c r="AK172">
        <v>31985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311445</v>
      </c>
      <c r="AS172" s="1">
        <v>4310000</v>
      </c>
      <c r="AT172" s="1">
        <v>1090000</v>
      </c>
      <c r="AU172" s="1">
        <v>1080000</v>
      </c>
      <c r="AV172">
        <v>8572</v>
      </c>
      <c r="AW172">
        <v>2168.81</v>
      </c>
      <c r="AX172">
        <v>2226.09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0.418072</v>
      </c>
      <c r="BF172">
        <v>0.41264800000000001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444</v>
      </c>
      <c r="BV172">
        <v>8128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</row>
    <row r="173" spans="1:80" x14ac:dyDescent="0.25">
      <c r="A173" s="1">
        <v>20230700000000</v>
      </c>
      <c r="B173">
        <v>100</v>
      </c>
      <c r="C173">
        <v>10</v>
      </c>
      <c r="D173">
        <v>10</v>
      </c>
      <c r="E173">
        <v>1</v>
      </c>
      <c r="F173">
        <v>695.48599999999999</v>
      </c>
      <c r="G173">
        <v>8371.24</v>
      </c>
      <c r="H173">
        <v>0</v>
      </c>
      <c r="I173">
        <v>29299.4</v>
      </c>
      <c r="J173">
        <v>0</v>
      </c>
      <c r="K173">
        <v>33990</v>
      </c>
      <c r="L173">
        <v>693.43</v>
      </c>
      <c r="M173">
        <v>695.71199999999999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0.25771699999999997</v>
      </c>
      <c r="U173">
        <v>0.24503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3363</v>
      </c>
      <c r="AK173">
        <v>30627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309482</v>
      </c>
      <c r="AS173" s="1">
        <v>4310000</v>
      </c>
      <c r="AT173" s="1">
        <v>1080000</v>
      </c>
      <c r="AU173" s="1">
        <v>1080000</v>
      </c>
      <c r="AV173">
        <v>6637</v>
      </c>
      <c r="AW173">
        <v>784.06600000000003</v>
      </c>
      <c r="AX173">
        <v>892.07399999999996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0.23152900000000001</v>
      </c>
      <c r="BF173">
        <v>0.23674899999999999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664</v>
      </c>
      <c r="BV173">
        <v>5973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</row>
    <row r="174" spans="1:80" x14ac:dyDescent="0.25">
      <c r="A174" s="1">
        <v>20230700000000</v>
      </c>
      <c r="B174">
        <v>100</v>
      </c>
      <c r="C174">
        <v>10</v>
      </c>
      <c r="D174">
        <v>15</v>
      </c>
      <c r="E174">
        <v>1</v>
      </c>
      <c r="F174">
        <v>670.94899999999996</v>
      </c>
      <c r="G174">
        <v>8363.2999999999993</v>
      </c>
      <c r="H174">
        <v>0</v>
      </c>
      <c r="I174">
        <v>29271.5</v>
      </c>
      <c r="J174">
        <v>0</v>
      </c>
      <c r="K174">
        <v>34333</v>
      </c>
      <c r="L174">
        <v>703.89599999999996</v>
      </c>
      <c r="M174">
        <v>665.05200000000002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0.26005899999999998</v>
      </c>
      <c r="U174">
        <v>0.240647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5212</v>
      </c>
      <c r="AK174">
        <v>29121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1321.37</v>
      </c>
      <c r="AS174">
        <v>-109.803</v>
      </c>
      <c r="AT174">
        <v>4624.8100000000004</v>
      </c>
      <c r="AU174">
        <v>-27.450600000000001</v>
      </c>
      <c r="AV174">
        <v>6833</v>
      </c>
      <c r="AW174">
        <v>575.93100000000004</v>
      </c>
      <c r="AX174">
        <v>574.41200000000003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0.197135</v>
      </c>
      <c r="BF174">
        <v>0.18809200000000001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1197</v>
      </c>
      <c r="BV174">
        <v>5636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</row>
    <row r="175" spans="1:80" x14ac:dyDescent="0.25">
      <c r="A175" s="1">
        <v>20230700000000</v>
      </c>
      <c r="B175">
        <v>100</v>
      </c>
      <c r="C175">
        <v>10</v>
      </c>
      <c r="D175">
        <v>20</v>
      </c>
      <c r="E175">
        <v>1</v>
      </c>
      <c r="F175">
        <v>891.61400000000003</v>
      </c>
      <c r="G175">
        <v>9366.33</v>
      </c>
      <c r="H175">
        <v>0</v>
      </c>
      <c r="I175">
        <v>32782.1</v>
      </c>
      <c r="J175">
        <v>0</v>
      </c>
      <c r="K175">
        <v>33857</v>
      </c>
      <c r="L175">
        <v>852.447</v>
      </c>
      <c r="M175">
        <v>901.40200000000004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0.28196900000000003</v>
      </c>
      <c r="U175">
        <v>0.27531299999999997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6769</v>
      </c>
      <c r="AK175">
        <v>27088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2359.1</v>
      </c>
      <c r="AS175">
        <v>-109.34399999999999</v>
      </c>
      <c r="AT175">
        <v>8256.85</v>
      </c>
      <c r="AU175">
        <v>-27.335899999999999</v>
      </c>
      <c r="AV175">
        <v>7820</v>
      </c>
      <c r="AW175">
        <v>1175.1400000000001</v>
      </c>
      <c r="AX175">
        <v>1409.57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0.27654299999999998</v>
      </c>
      <c r="BF175">
        <v>0.303815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1538</v>
      </c>
      <c r="BV175">
        <v>6282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</row>
    <row r="176" spans="1:80" x14ac:dyDescent="0.25">
      <c r="A176" s="1">
        <v>20230700000000</v>
      </c>
      <c r="B176">
        <v>100</v>
      </c>
      <c r="C176">
        <v>10</v>
      </c>
      <c r="D176">
        <v>25</v>
      </c>
      <c r="E176">
        <v>1</v>
      </c>
      <c r="F176">
        <v>699.35400000000004</v>
      </c>
      <c r="G176">
        <v>8613.67</v>
      </c>
      <c r="H176">
        <v>0</v>
      </c>
      <c r="I176">
        <v>30147.9</v>
      </c>
      <c r="J176">
        <v>0</v>
      </c>
      <c r="K176">
        <v>34369</v>
      </c>
      <c r="L176">
        <v>728.02300000000002</v>
      </c>
      <c r="M176">
        <v>689.65800000000002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0.26478499999999999</v>
      </c>
      <c r="U176">
        <v>0.245834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8686</v>
      </c>
      <c r="AK176">
        <v>25683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309344</v>
      </c>
      <c r="AS176" s="1">
        <v>4310000</v>
      </c>
      <c r="AT176" s="1">
        <v>1080000</v>
      </c>
      <c r="AU176" s="1">
        <v>1080000</v>
      </c>
      <c r="AV176">
        <v>7222</v>
      </c>
      <c r="AW176">
        <v>635.59400000000005</v>
      </c>
      <c r="AX176">
        <v>621.76099999999997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0.205092</v>
      </c>
      <c r="BF176">
        <v>0.19536300000000001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1985</v>
      </c>
      <c r="BV176">
        <v>5237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</row>
    <row r="177" spans="1:80" x14ac:dyDescent="0.25">
      <c r="A177" s="1">
        <v>20230700000000</v>
      </c>
      <c r="B177">
        <v>100</v>
      </c>
      <c r="C177">
        <v>10</v>
      </c>
      <c r="D177">
        <v>30</v>
      </c>
      <c r="E177">
        <v>1</v>
      </c>
      <c r="F177">
        <v>901.70799999999997</v>
      </c>
      <c r="G177">
        <v>9585.77</v>
      </c>
      <c r="H177">
        <v>0</v>
      </c>
      <c r="I177">
        <v>33550.199999999997</v>
      </c>
      <c r="J177">
        <v>0</v>
      </c>
      <c r="K177">
        <v>34277</v>
      </c>
      <c r="L177">
        <v>880.24800000000005</v>
      </c>
      <c r="M177">
        <v>910.76599999999996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0.28459499999999999</v>
      </c>
      <c r="U177">
        <v>0.27757100000000001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10174</v>
      </c>
      <c r="AK177">
        <v>24103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2372.1799999999998</v>
      </c>
      <c r="AS177">
        <v>-109.803</v>
      </c>
      <c r="AT177">
        <v>8302.6299999999992</v>
      </c>
      <c r="AU177">
        <v>-27.450600000000001</v>
      </c>
      <c r="AV177">
        <v>8454</v>
      </c>
      <c r="AW177">
        <v>1094.24</v>
      </c>
      <c r="AX177">
        <v>1295.3499999999999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0.26533699999999999</v>
      </c>
      <c r="BF177">
        <v>0.28281400000000001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2520</v>
      </c>
      <c r="BV177">
        <v>5934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</row>
    <row r="178" spans="1:80" x14ac:dyDescent="0.25">
      <c r="A178" s="1">
        <v>20230700000000</v>
      </c>
      <c r="B178">
        <v>100</v>
      </c>
      <c r="C178">
        <v>10</v>
      </c>
      <c r="D178">
        <v>35</v>
      </c>
      <c r="E178">
        <v>1</v>
      </c>
      <c r="F178">
        <v>712.92399999999998</v>
      </c>
      <c r="G178">
        <v>8725.2800000000007</v>
      </c>
      <c r="H178">
        <v>0</v>
      </c>
      <c r="I178">
        <v>30538.5</v>
      </c>
      <c r="J178">
        <v>0</v>
      </c>
      <c r="K178">
        <v>34304</v>
      </c>
      <c r="L178">
        <v>727.66</v>
      </c>
      <c r="M178">
        <v>705.03899999999999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0.26474500000000001</v>
      </c>
      <c r="U178">
        <v>0.24879000000000001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11958</v>
      </c>
      <c r="AK178">
        <v>22346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1526.5</v>
      </c>
      <c r="AS178">
        <v>-109.57299999999999</v>
      </c>
      <c r="AT178">
        <v>5342.75</v>
      </c>
      <c r="AU178">
        <v>-27.3933</v>
      </c>
      <c r="AV178">
        <v>7570</v>
      </c>
      <c r="AW178">
        <v>671.005</v>
      </c>
      <c r="AX178">
        <v>628.86599999999999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0.21052299999999999</v>
      </c>
      <c r="BF178">
        <v>0.19200600000000001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2579</v>
      </c>
      <c r="BV178">
        <v>4991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</row>
    <row r="179" spans="1:80" x14ac:dyDescent="0.25">
      <c r="A179" s="1">
        <v>20230700000000</v>
      </c>
      <c r="B179">
        <v>100</v>
      </c>
      <c r="C179">
        <v>10</v>
      </c>
      <c r="D179">
        <v>40</v>
      </c>
      <c r="E179">
        <v>1</v>
      </c>
      <c r="F179">
        <v>730.8</v>
      </c>
      <c r="G179">
        <v>8891.2800000000007</v>
      </c>
      <c r="H179">
        <v>0</v>
      </c>
      <c r="I179">
        <v>31119.5</v>
      </c>
      <c r="J179">
        <v>0</v>
      </c>
      <c r="K179">
        <v>34522</v>
      </c>
      <c r="L179">
        <v>760.34299999999996</v>
      </c>
      <c r="M179">
        <v>710.95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0.27105699999999999</v>
      </c>
      <c r="U179">
        <v>0.24848100000000001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13874</v>
      </c>
      <c r="AK179">
        <v>20648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309575</v>
      </c>
      <c r="AS179" s="1">
        <v>4310000</v>
      </c>
      <c r="AT179" s="1">
        <v>1080000</v>
      </c>
      <c r="AU179" s="1">
        <v>1080000</v>
      </c>
      <c r="AV179">
        <v>7932</v>
      </c>
      <c r="AW179">
        <v>694.47799999999995</v>
      </c>
      <c r="AX179">
        <v>665.86300000000006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0.21706800000000001</v>
      </c>
      <c r="BF179">
        <v>0.203954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3298</v>
      </c>
      <c r="BV179">
        <v>4634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</row>
    <row r="180" spans="1:80" x14ac:dyDescent="0.25">
      <c r="A180" s="1">
        <v>20230700000000</v>
      </c>
      <c r="B180">
        <v>100</v>
      </c>
      <c r="C180">
        <v>10</v>
      </c>
      <c r="D180">
        <v>45</v>
      </c>
      <c r="E180">
        <v>1</v>
      </c>
      <c r="F180">
        <v>773.96799999999996</v>
      </c>
      <c r="G180">
        <v>9090.8799999999992</v>
      </c>
      <c r="H180">
        <v>0</v>
      </c>
      <c r="I180">
        <v>31818.1</v>
      </c>
      <c r="J180">
        <v>0</v>
      </c>
      <c r="K180">
        <v>34157</v>
      </c>
      <c r="L180">
        <v>806.83500000000004</v>
      </c>
      <c r="M180">
        <v>746.85900000000004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0.27987099999999998</v>
      </c>
      <c r="U180">
        <v>0.254832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15439</v>
      </c>
      <c r="AK180">
        <v>18718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309715</v>
      </c>
      <c r="AS180" s="1">
        <v>4310000</v>
      </c>
      <c r="AT180" s="1">
        <v>1080000</v>
      </c>
      <c r="AU180" s="1">
        <v>1080000</v>
      </c>
      <c r="AV180">
        <v>8185</v>
      </c>
      <c r="AW180">
        <v>750.18</v>
      </c>
      <c r="AX180">
        <v>713.23099999999999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0.226493</v>
      </c>
      <c r="BF180">
        <v>0.21415100000000001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3903</v>
      </c>
      <c r="BV180">
        <v>4282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</row>
    <row r="181" spans="1:80" x14ac:dyDescent="0.25">
      <c r="A181" s="1">
        <v>20230700000000</v>
      </c>
      <c r="B181">
        <v>100</v>
      </c>
      <c r="C181">
        <v>10</v>
      </c>
      <c r="D181">
        <v>50</v>
      </c>
      <c r="E181">
        <v>1</v>
      </c>
      <c r="F181">
        <v>821.255</v>
      </c>
      <c r="G181">
        <v>9379.92</v>
      </c>
      <c r="H181">
        <v>0</v>
      </c>
      <c r="I181">
        <v>32829.699999999997</v>
      </c>
      <c r="J181">
        <v>0</v>
      </c>
      <c r="K181">
        <v>34143</v>
      </c>
      <c r="L181">
        <v>845.94</v>
      </c>
      <c r="M181">
        <v>796.41099999999994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0.28606900000000002</v>
      </c>
      <c r="U181">
        <v>0.26330700000000001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17126</v>
      </c>
      <c r="AK181">
        <v>17017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309804</v>
      </c>
      <c r="AS181" s="1">
        <v>4310000</v>
      </c>
      <c r="AT181" s="1">
        <v>1080000</v>
      </c>
      <c r="AU181" s="1">
        <v>1080000</v>
      </c>
      <c r="AV181">
        <v>8207</v>
      </c>
      <c r="AW181">
        <v>825.08900000000006</v>
      </c>
      <c r="AX181">
        <v>789.41099999999994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0.23994299999999999</v>
      </c>
      <c r="BF181">
        <v>0.22146399999999999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4225</v>
      </c>
      <c r="BV181">
        <v>3982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</row>
  </sheetData>
  <sortState xmlns:xlrd2="http://schemas.microsoft.com/office/spreadsheetml/2017/richdata2" ref="A94:CB181">
    <sortCondition ref="E94:E181"/>
    <sortCondition ref="C94:C181"/>
    <sortCondition ref="D94:D181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3C439-1A65-40B0-A6B4-A47D92EEE5A7}">
  <dimension ref="A1:CH95"/>
  <sheetViews>
    <sheetView topLeftCell="A70" zoomScale="85" zoomScaleNormal="85" workbookViewId="0">
      <selection activeCell="G80" sqref="G80"/>
    </sheetView>
  </sheetViews>
  <sheetFormatPr defaultRowHeight="15" x14ac:dyDescent="0.25"/>
  <sheetData>
    <row r="1" spans="1:8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  <c r="I1" t="s">
        <v>7</v>
      </c>
      <c r="J1" t="s">
        <v>46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46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46</v>
      </c>
      <c r="AI1" t="s">
        <v>30</v>
      </c>
      <c r="AJ1" t="s">
        <v>31</v>
      </c>
      <c r="AK1" t="s">
        <v>46</v>
      </c>
      <c r="AL1" t="s">
        <v>32</v>
      </c>
      <c r="AM1" t="s">
        <v>33</v>
      </c>
      <c r="AN1" t="s">
        <v>46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64</v>
      </c>
      <c r="AY1" t="s">
        <v>65</v>
      </c>
      <c r="AZ1" t="s">
        <v>66</v>
      </c>
      <c r="BA1" t="s">
        <v>67</v>
      </c>
      <c r="BB1" t="s">
        <v>68</v>
      </c>
      <c r="BC1" t="s">
        <v>69</v>
      </c>
      <c r="BD1" t="s">
        <v>70</v>
      </c>
      <c r="BE1" t="s">
        <v>71</v>
      </c>
      <c r="BF1" t="s">
        <v>72</v>
      </c>
      <c r="BG1" t="s">
        <v>73</v>
      </c>
      <c r="BH1" t="s">
        <v>74</v>
      </c>
      <c r="BI1" t="s">
        <v>75</v>
      </c>
      <c r="BJ1" t="s">
        <v>76</v>
      </c>
      <c r="BK1" t="s">
        <v>77</v>
      </c>
      <c r="BL1" t="s">
        <v>78</v>
      </c>
      <c r="BM1" t="s">
        <v>79</v>
      </c>
      <c r="BN1" t="s">
        <v>80</v>
      </c>
      <c r="BO1" t="s">
        <v>81</v>
      </c>
      <c r="BP1" t="s">
        <v>82</v>
      </c>
      <c r="BQ1" t="s">
        <v>83</v>
      </c>
      <c r="BR1" t="s">
        <v>84</v>
      </c>
      <c r="BS1" t="s">
        <v>85</v>
      </c>
      <c r="BT1" t="s">
        <v>86</v>
      </c>
      <c r="BU1" t="s">
        <v>87</v>
      </c>
      <c r="BV1" t="s">
        <v>88</v>
      </c>
      <c r="BW1" t="s">
        <v>89</v>
      </c>
      <c r="BX1" t="s">
        <v>90</v>
      </c>
      <c r="BY1" t="s">
        <v>91</v>
      </c>
      <c r="BZ1" t="s">
        <v>92</v>
      </c>
      <c r="CA1" t="s">
        <v>93</v>
      </c>
      <c r="CB1" t="s">
        <v>94</v>
      </c>
      <c r="CC1" t="s">
        <v>95</v>
      </c>
      <c r="CD1" t="s">
        <v>96</v>
      </c>
      <c r="CE1" t="s">
        <v>97</v>
      </c>
      <c r="CF1" t="s">
        <v>98</v>
      </c>
      <c r="CG1" t="s">
        <v>99</v>
      </c>
      <c r="CH1" t="s">
        <v>100</v>
      </c>
    </row>
    <row r="2" spans="1:86" x14ac:dyDescent="0.25">
      <c r="A2" t="s">
        <v>104</v>
      </c>
      <c r="H2" t="s">
        <v>105</v>
      </c>
      <c r="J2" t="s">
        <v>106</v>
      </c>
      <c r="W2" t="s">
        <v>107</v>
      </c>
      <c r="AH2" t="s">
        <v>108</v>
      </c>
      <c r="AK2" t="s">
        <v>109</v>
      </c>
      <c r="AN2" t="s">
        <v>110</v>
      </c>
    </row>
    <row r="3" spans="1:86" x14ac:dyDescent="0.25">
      <c r="A3">
        <v>20230729231126</v>
      </c>
      <c r="B3">
        <v>100</v>
      </c>
      <c r="C3">
        <v>0</v>
      </c>
      <c r="D3">
        <v>0</v>
      </c>
      <c r="E3">
        <v>0</v>
      </c>
      <c r="F3">
        <v>1323.55</v>
      </c>
      <c r="G3">
        <v>9594.39</v>
      </c>
      <c r="H3">
        <f>(G3-9594.39)/9594.39*100</f>
        <v>0</v>
      </c>
      <c r="I3">
        <v>2763.6</v>
      </c>
      <c r="J3">
        <f>(I3-2763.6)/2763.6*100</f>
        <v>0</v>
      </c>
      <c r="K3">
        <v>33580.400000000001</v>
      </c>
      <c r="L3">
        <v>690.90099999999995</v>
      </c>
      <c r="M3">
        <v>33305</v>
      </c>
      <c r="N3">
        <v>0</v>
      </c>
      <c r="O3">
        <v>1326.49</v>
      </c>
      <c r="P3">
        <v>0</v>
      </c>
      <c r="Q3">
        <v>1338.5</v>
      </c>
      <c r="R3">
        <v>0</v>
      </c>
      <c r="S3">
        <v>1211.75</v>
      </c>
      <c r="T3">
        <v>0</v>
      </c>
      <c r="U3">
        <v>1242.8699999999999</v>
      </c>
      <c r="V3">
        <v>0</v>
      </c>
      <c r="W3">
        <v>0</v>
      </c>
      <c r="X3">
        <v>0.30721700000000002</v>
      </c>
      <c r="Y3">
        <v>0</v>
      </c>
      <c r="Z3">
        <v>0</v>
      </c>
      <c r="AA3">
        <v>0</v>
      </c>
      <c r="AB3" s="1">
        <v>6.2168700000000002E-6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1.22679</v>
      </c>
      <c r="AJ3">
        <v>0</v>
      </c>
      <c r="AK3">
        <v>0</v>
      </c>
      <c r="AL3">
        <v>1.4834799999999999</v>
      </c>
      <c r="AM3">
        <v>0</v>
      </c>
      <c r="AN3">
        <v>0</v>
      </c>
      <c r="AO3">
        <v>1.3331999999999999</v>
      </c>
      <c r="AP3">
        <v>0</v>
      </c>
      <c r="AQ3">
        <v>31230</v>
      </c>
      <c r="AR3">
        <v>0</v>
      </c>
      <c r="AS3">
        <v>1019</v>
      </c>
      <c r="AT3">
        <v>0</v>
      </c>
      <c r="AU3">
        <v>703</v>
      </c>
      <c r="AV3">
        <v>0</v>
      </c>
      <c r="AW3">
        <v>353</v>
      </c>
      <c r="AX3">
        <v>311642</v>
      </c>
      <c r="AY3" s="1">
        <v>4308170</v>
      </c>
      <c r="AZ3" s="1">
        <v>1090750</v>
      </c>
      <c r="BA3" s="1">
        <v>1077040</v>
      </c>
      <c r="BB3">
        <v>9186</v>
      </c>
      <c r="BC3">
        <v>0</v>
      </c>
      <c r="BD3">
        <v>2470.37</v>
      </c>
      <c r="BE3">
        <v>0</v>
      </c>
      <c r="BF3">
        <v>2609.71</v>
      </c>
      <c r="BG3">
        <v>0</v>
      </c>
      <c r="BH3">
        <v>2249.0700000000002</v>
      </c>
      <c r="BI3">
        <v>0</v>
      </c>
      <c r="BJ3">
        <v>2305.8000000000002</v>
      </c>
      <c r="BK3">
        <v>0</v>
      </c>
      <c r="BL3">
        <v>0.431757</v>
      </c>
      <c r="BM3">
        <v>0</v>
      </c>
      <c r="BN3">
        <v>0</v>
      </c>
      <c r="BO3">
        <v>0</v>
      </c>
      <c r="BP3" s="1">
        <v>2.07578E-6</v>
      </c>
      <c r="BQ3">
        <v>0</v>
      </c>
      <c r="BR3">
        <v>0</v>
      </c>
      <c r="BS3">
        <v>0</v>
      </c>
      <c r="BT3">
        <v>0</v>
      </c>
      <c r="BU3">
        <v>0</v>
      </c>
      <c r="BV3">
        <v>0.52931099999999998</v>
      </c>
      <c r="BW3">
        <v>0</v>
      </c>
      <c r="BX3">
        <v>0.79606900000000003</v>
      </c>
      <c r="BY3">
        <v>0</v>
      </c>
      <c r="BZ3">
        <v>0.74004099999999995</v>
      </c>
      <c r="CA3">
        <v>0</v>
      </c>
      <c r="CB3">
        <v>8627</v>
      </c>
      <c r="CC3">
        <v>0</v>
      </c>
      <c r="CD3">
        <v>273</v>
      </c>
      <c r="CE3">
        <v>0</v>
      </c>
      <c r="CF3">
        <v>190</v>
      </c>
      <c r="CG3">
        <v>0</v>
      </c>
      <c r="CH3">
        <v>96</v>
      </c>
    </row>
    <row r="4" spans="1:86" x14ac:dyDescent="0.25">
      <c r="A4">
        <v>20230729231530</v>
      </c>
      <c r="B4">
        <v>100</v>
      </c>
      <c r="C4">
        <v>0</v>
      </c>
      <c r="D4">
        <v>5</v>
      </c>
      <c r="E4">
        <v>0</v>
      </c>
      <c r="F4">
        <v>1018.71</v>
      </c>
      <c r="G4">
        <v>8475.06</v>
      </c>
      <c r="H4">
        <f t="shared" ref="H4:H67" si="0">(G4-9594.39)/9594.39*100</f>
        <v>-11.66650511392595</v>
      </c>
      <c r="I4">
        <v>2784.7</v>
      </c>
      <c r="J4">
        <f t="shared" ref="J4:J67" si="1">(I4-2763.6)/2763.6*100</f>
        <v>0.76349688811694572</v>
      </c>
      <c r="K4">
        <v>29662.7</v>
      </c>
      <c r="L4">
        <v>696.17399999999998</v>
      </c>
      <c r="M4">
        <v>34471</v>
      </c>
      <c r="N4">
        <v>781.63900000000001</v>
      </c>
      <c r="O4">
        <v>1034.08</v>
      </c>
      <c r="P4">
        <v>925.25</v>
      </c>
      <c r="Q4">
        <v>1024.74</v>
      </c>
      <c r="R4">
        <v>1102.81</v>
      </c>
      <c r="S4">
        <v>946.28</v>
      </c>
      <c r="T4">
        <v>552.90899999999999</v>
      </c>
      <c r="U4">
        <v>934.38300000000004</v>
      </c>
      <c r="V4">
        <v>0.23391000000000001</v>
      </c>
      <c r="W4">
        <f t="shared" ref="W4:W67" si="2">(V4-0.307217)/0.307217*100</f>
        <v>-23.861635261069537</v>
      </c>
      <c r="X4">
        <v>0.263073</v>
      </c>
      <c r="Y4">
        <v>0</v>
      </c>
      <c r="Z4">
        <v>0</v>
      </c>
      <c r="AA4" s="1">
        <v>6.5763400000000003E-6</v>
      </c>
      <c r="AB4" s="1">
        <v>7.4346799999999996E-6</v>
      </c>
      <c r="AC4">
        <v>0</v>
      </c>
      <c r="AD4">
        <v>0</v>
      </c>
      <c r="AE4">
        <v>0</v>
      </c>
      <c r="AF4">
        <v>0</v>
      </c>
      <c r="AG4">
        <v>1.2991900000000001</v>
      </c>
      <c r="AH4">
        <f t="shared" ref="AH4:AH67" si="3">(AG4-1.22679)/1.22679*100</f>
        <v>5.9015805476079866</v>
      </c>
      <c r="AI4">
        <v>1.2830900000000001</v>
      </c>
      <c r="AJ4">
        <v>1.2099</v>
      </c>
      <c r="AK4">
        <f t="shared" ref="AK4:AK67" si="4">(AJ4-1.48348)/1.48348*100</f>
        <v>-18.441772049505214</v>
      </c>
      <c r="AL4">
        <v>1.4921199999999999</v>
      </c>
      <c r="AM4">
        <v>0.95855900000000005</v>
      </c>
      <c r="AN4">
        <f t="shared" ref="AN4:AN67" si="5">(AM4-1.3332)/1.3332*100</f>
        <v>-28.100885088508843</v>
      </c>
      <c r="AO4">
        <v>1.2773300000000001</v>
      </c>
      <c r="AP4">
        <v>1673</v>
      </c>
      <c r="AQ4">
        <v>30728</v>
      </c>
      <c r="AR4">
        <v>48</v>
      </c>
      <c r="AS4">
        <v>1002</v>
      </c>
      <c r="AT4">
        <v>31</v>
      </c>
      <c r="AU4">
        <v>649</v>
      </c>
      <c r="AV4">
        <v>11</v>
      </c>
      <c r="AW4">
        <v>329</v>
      </c>
      <c r="AX4">
        <v>2622.42</v>
      </c>
      <c r="AY4">
        <v>419.54</v>
      </c>
      <c r="AZ4">
        <v>9178.4500000000007</v>
      </c>
      <c r="BA4">
        <v>104.88500000000001</v>
      </c>
      <c r="BB4">
        <v>8193</v>
      </c>
      <c r="BC4">
        <v>1022.07</v>
      </c>
      <c r="BD4">
        <v>1830.19</v>
      </c>
      <c r="BE4">
        <v>1274.8</v>
      </c>
      <c r="BF4">
        <v>1937.42</v>
      </c>
      <c r="BG4">
        <v>2946.6</v>
      </c>
      <c r="BH4">
        <v>1611.08</v>
      </c>
      <c r="BI4">
        <v>232</v>
      </c>
      <c r="BJ4">
        <v>1776.23</v>
      </c>
      <c r="BK4">
        <v>0.23813400000000001</v>
      </c>
      <c r="BL4">
        <v>0.34372900000000001</v>
      </c>
      <c r="BM4">
        <v>0</v>
      </c>
      <c r="BN4">
        <v>0</v>
      </c>
      <c r="BO4">
        <v>0</v>
      </c>
      <c r="BP4" s="1">
        <v>2.06191E-6</v>
      </c>
      <c r="BQ4">
        <v>0</v>
      </c>
      <c r="BR4">
        <v>0</v>
      </c>
      <c r="BS4">
        <v>0</v>
      </c>
      <c r="BT4">
        <v>0</v>
      </c>
      <c r="BU4">
        <v>0.71677400000000002</v>
      </c>
      <c r="BV4">
        <v>0.83540499999999995</v>
      </c>
      <c r="BW4">
        <v>0.58405700000000005</v>
      </c>
      <c r="BX4">
        <v>0.93867</v>
      </c>
      <c r="BY4">
        <v>0.14472499999999999</v>
      </c>
      <c r="BZ4">
        <v>0.91277399999999997</v>
      </c>
      <c r="CA4">
        <v>354</v>
      </c>
      <c r="CB4">
        <v>7394</v>
      </c>
      <c r="CC4">
        <v>10</v>
      </c>
      <c r="CD4">
        <v>226</v>
      </c>
      <c r="CE4">
        <v>5</v>
      </c>
      <c r="CF4">
        <v>137</v>
      </c>
      <c r="CG4">
        <v>1</v>
      </c>
      <c r="CH4">
        <v>66</v>
      </c>
    </row>
    <row r="5" spans="1:86" x14ac:dyDescent="0.25">
      <c r="A5">
        <v>20230729231908</v>
      </c>
      <c r="B5">
        <v>100</v>
      </c>
      <c r="C5">
        <v>0</v>
      </c>
      <c r="D5">
        <v>10</v>
      </c>
      <c r="E5">
        <v>0</v>
      </c>
      <c r="F5">
        <v>820.22299999999996</v>
      </c>
      <c r="G5">
        <v>7491.61</v>
      </c>
      <c r="H5">
        <f t="shared" si="0"/>
        <v>-21.916765943431525</v>
      </c>
      <c r="I5">
        <v>2977.08</v>
      </c>
      <c r="J5">
        <f t="shared" si="1"/>
        <v>7.7247069040382117</v>
      </c>
      <c r="K5">
        <v>26220.6</v>
      </c>
      <c r="L5">
        <v>744.27</v>
      </c>
      <c r="M5">
        <v>34517</v>
      </c>
      <c r="N5">
        <v>706.06100000000004</v>
      </c>
      <c r="O5">
        <v>832.13</v>
      </c>
      <c r="P5">
        <v>693.31899999999996</v>
      </c>
      <c r="Q5">
        <v>849.84500000000003</v>
      </c>
      <c r="R5">
        <v>784.80600000000004</v>
      </c>
      <c r="S5">
        <v>847.92</v>
      </c>
      <c r="T5">
        <v>1285.22</v>
      </c>
      <c r="U5">
        <v>753.25900000000001</v>
      </c>
      <c r="V5">
        <v>0.22126999999999999</v>
      </c>
      <c r="W5">
        <f t="shared" si="2"/>
        <v>-27.975990911961258</v>
      </c>
      <c r="X5">
        <v>0.23266899999999999</v>
      </c>
      <c r="Y5">
        <v>0</v>
      </c>
      <c r="Z5">
        <v>0</v>
      </c>
      <c r="AA5" s="1">
        <v>5.8052199999999996E-6</v>
      </c>
      <c r="AB5" s="1">
        <v>5.9137400000000001E-6</v>
      </c>
      <c r="AC5">
        <v>0</v>
      </c>
      <c r="AD5">
        <v>0</v>
      </c>
      <c r="AE5">
        <v>0</v>
      </c>
      <c r="AF5">
        <v>0</v>
      </c>
      <c r="AG5">
        <v>1.2848999999999999</v>
      </c>
      <c r="AH5">
        <f t="shared" si="3"/>
        <v>4.7367520113466757</v>
      </c>
      <c r="AI5">
        <v>1.3258700000000001</v>
      </c>
      <c r="AJ5">
        <v>1.1278900000000001</v>
      </c>
      <c r="AK5">
        <f t="shared" si="4"/>
        <v>-23.969989484185824</v>
      </c>
      <c r="AL5">
        <v>1.51295</v>
      </c>
      <c r="AM5">
        <v>1.2233700000000001</v>
      </c>
      <c r="AN5">
        <f t="shared" si="5"/>
        <v>-8.2380738073807294</v>
      </c>
      <c r="AO5">
        <v>1.3774999999999999</v>
      </c>
      <c r="AP5">
        <v>3254</v>
      </c>
      <c r="AQ5">
        <v>29104</v>
      </c>
      <c r="AR5">
        <v>116</v>
      </c>
      <c r="AS5">
        <v>972</v>
      </c>
      <c r="AT5">
        <v>72</v>
      </c>
      <c r="AU5">
        <v>646</v>
      </c>
      <c r="AV5">
        <v>36</v>
      </c>
      <c r="AW5">
        <v>317</v>
      </c>
      <c r="AX5">
        <v>1771.2</v>
      </c>
      <c r="AY5">
        <v>271.15899999999999</v>
      </c>
      <c r="AZ5">
        <v>6199.2</v>
      </c>
      <c r="BA5">
        <v>67.789900000000003</v>
      </c>
      <c r="BB5">
        <v>7068</v>
      </c>
      <c r="BC5">
        <v>828.83799999999997</v>
      </c>
      <c r="BD5">
        <v>1326.02</v>
      </c>
      <c r="BE5">
        <v>790.40899999999999</v>
      </c>
      <c r="BF5">
        <v>1267.57</v>
      </c>
      <c r="BG5">
        <v>1791.08</v>
      </c>
      <c r="BH5">
        <v>1482.49</v>
      </c>
      <c r="BI5">
        <v>2750.1</v>
      </c>
      <c r="BJ5">
        <v>1081.52</v>
      </c>
      <c r="BK5">
        <v>0.20649200000000001</v>
      </c>
      <c r="BL5">
        <v>0.26887699999999998</v>
      </c>
      <c r="BM5">
        <v>0</v>
      </c>
      <c r="BN5">
        <v>0</v>
      </c>
      <c r="BO5">
        <v>0</v>
      </c>
      <c r="BP5" s="1">
        <v>3.16906E-6</v>
      </c>
      <c r="BQ5">
        <v>0</v>
      </c>
      <c r="BR5">
        <v>0</v>
      </c>
      <c r="BS5">
        <v>0</v>
      </c>
      <c r="BT5">
        <v>0</v>
      </c>
      <c r="BU5">
        <v>0.63210200000000005</v>
      </c>
      <c r="BV5">
        <v>0.86377099999999996</v>
      </c>
      <c r="BW5">
        <v>0.47608400000000001</v>
      </c>
      <c r="BX5">
        <v>1.0377099999999999</v>
      </c>
      <c r="BY5">
        <v>0.59177400000000002</v>
      </c>
      <c r="BZ5">
        <v>0.83487800000000001</v>
      </c>
      <c r="CA5">
        <v>611</v>
      </c>
      <c r="CB5">
        <v>6024</v>
      </c>
      <c r="CC5">
        <v>22</v>
      </c>
      <c r="CD5">
        <v>203</v>
      </c>
      <c r="CE5">
        <v>13</v>
      </c>
      <c r="CF5">
        <v>124</v>
      </c>
      <c r="CG5">
        <v>10</v>
      </c>
      <c r="CH5">
        <v>61</v>
      </c>
    </row>
    <row r="6" spans="1:86" x14ac:dyDescent="0.25">
      <c r="A6">
        <v>20230729232233</v>
      </c>
      <c r="B6">
        <v>100</v>
      </c>
      <c r="C6">
        <v>0</v>
      </c>
      <c r="D6">
        <v>15</v>
      </c>
      <c r="E6">
        <v>0</v>
      </c>
      <c r="F6">
        <v>754.72900000000004</v>
      </c>
      <c r="G6">
        <v>7207.61</v>
      </c>
      <c r="H6">
        <f t="shared" si="0"/>
        <v>-24.876829063650739</v>
      </c>
      <c r="I6">
        <v>2847.13</v>
      </c>
      <c r="J6">
        <f t="shared" si="1"/>
        <v>3.0225068750904689</v>
      </c>
      <c r="K6">
        <v>25226.6</v>
      </c>
      <c r="L6">
        <v>711.78300000000002</v>
      </c>
      <c r="M6">
        <v>34476</v>
      </c>
      <c r="N6">
        <v>641.99300000000005</v>
      </c>
      <c r="O6">
        <v>772.64499999999998</v>
      </c>
      <c r="P6">
        <v>836.68100000000004</v>
      </c>
      <c r="Q6">
        <v>747.12699999999995</v>
      </c>
      <c r="R6">
        <v>797.61800000000005</v>
      </c>
      <c r="S6">
        <v>794.74300000000005</v>
      </c>
      <c r="T6">
        <v>1060.56</v>
      </c>
      <c r="U6">
        <v>757.76599999999996</v>
      </c>
      <c r="V6">
        <v>0.21142</v>
      </c>
      <c r="W6">
        <f t="shared" si="2"/>
        <v>-31.18219369370836</v>
      </c>
      <c r="X6">
        <v>0.22506399999999999</v>
      </c>
      <c r="Y6">
        <v>0</v>
      </c>
      <c r="Z6">
        <v>0</v>
      </c>
      <c r="AA6" s="1">
        <v>4.5831500000000003E-6</v>
      </c>
      <c r="AB6" s="1">
        <v>5.3317799999999998E-6</v>
      </c>
      <c r="AC6">
        <v>0</v>
      </c>
      <c r="AD6">
        <v>0</v>
      </c>
      <c r="AE6">
        <v>0</v>
      </c>
      <c r="AF6">
        <v>0</v>
      </c>
      <c r="AG6">
        <v>1.2037199999999999</v>
      </c>
      <c r="AH6">
        <f t="shared" si="3"/>
        <v>-1.8805174479739926</v>
      </c>
      <c r="AI6">
        <v>1.2710699999999999</v>
      </c>
      <c r="AJ6">
        <v>1.1947700000000001</v>
      </c>
      <c r="AK6">
        <f t="shared" si="4"/>
        <v>-19.461671205543709</v>
      </c>
      <c r="AL6">
        <v>1.48024</v>
      </c>
      <c r="AM6">
        <v>1.0388299999999999</v>
      </c>
      <c r="AN6">
        <f t="shared" si="5"/>
        <v>-22.079957995799582</v>
      </c>
      <c r="AO6">
        <v>1.3212999999999999</v>
      </c>
      <c r="AP6">
        <v>4856</v>
      </c>
      <c r="AQ6">
        <v>27463</v>
      </c>
      <c r="AR6">
        <v>188</v>
      </c>
      <c r="AS6">
        <v>903</v>
      </c>
      <c r="AT6">
        <v>110</v>
      </c>
      <c r="AU6">
        <v>595</v>
      </c>
      <c r="AV6">
        <v>57</v>
      </c>
      <c r="AW6">
        <v>304</v>
      </c>
      <c r="AX6">
        <v>1533.3</v>
      </c>
      <c r="AY6">
        <v>199.477</v>
      </c>
      <c r="AZ6">
        <v>5366.54</v>
      </c>
      <c r="BA6">
        <v>49.869100000000003</v>
      </c>
      <c r="BB6">
        <v>6708</v>
      </c>
      <c r="BC6">
        <v>649.69000000000005</v>
      </c>
      <c r="BD6">
        <v>1194.6500000000001</v>
      </c>
      <c r="BE6">
        <v>1749.73</v>
      </c>
      <c r="BF6">
        <v>1151.19</v>
      </c>
      <c r="BG6">
        <v>1458.04</v>
      </c>
      <c r="BH6">
        <v>1329.15</v>
      </c>
      <c r="BI6">
        <v>1994.53</v>
      </c>
      <c r="BJ6">
        <v>1367.86</v>
      </c>
      <c r="BK6">
        <v>0.17134199999999999</v>
      </c>
      <c r="BL6">
        <v>0.24993000000000001</v>
      </c>
      <c r="BM6">
        <v>0</v>
      </c>
      <c r="BN6">
        <v>0</v>
      </c>
      <c r="BO6">
        <v>0</v>
      </c>
      <c r="BP6" s="1">
        <v>3.5290200000000001E-6</v>
      </c>
      <c r="BQ6">
        <v>0</v>
      </c>
      <c r="BR6">
        <v>0</v>
      </c>
      <c r="BS6">
        <v>0</v>
      </c>
      <c r="BT6">
        <v>0</v>
      </c>
      <c r="BU6">
        <v>0.621776</v>
      </c>
      <c r="BV6">
        <v>0.78981199999999996</v>
      </c>
      <c r="BW6">
        <v>0.73210699999999995</v>
      </c>
      <c r="BX6">
        <v>0.85195500000000002</v>
      </c>
      <c r="BY6">
        <v>0.61460800000000004</v>
      </c>
      <c r="BZ6">
        <v>0.56459800000000004</v>
      </c>
      <c r="CA6">
        <v>844</v>
      </c>
      <c r="CB6">
        <v>5455</v>
      </c>
      <c r="CC6">
        <v>30</v>
      </c>
      <c r="CD6">
        <v>171</v>
      </c>
      <c r="CE6">
        <v>27</v>
      </c>
      <c r="CF6">
        <v>114</v>
      </c>
      <c r="CG6">
        <v>17</v>
      </c>
      <c r="CH6">
        <v>50</v>
      </c>
    </row>
    <row r="7" spans="1:86" x14ac:dyDescent="0.25">
      <c r="A7">
        <v>20230729232557</v>
      </c>
      <c r="B7">
        <v>100</v>
      </c>
      <c r="C7">
        <v>0</v>
      </c>
      <c r="D7">
        <v>20</v>
      </c>
      <c r="E7">
        <v>0</v>
      </c>
      <c r="F7">
        <v>729.33799999999997</v>
      </c>
      <c r="G7">
        <v>7197.3</v>
      </c>
      <c r="H7">
        <f t="shared" si="0"/>
        <v>-24.98428769312066</v>
      </c>
      <c r="I7">
        <v>2879.8</v>
      </c>
      <c r="J7">
        <f t="shared" si="1"/>
        <v>4.2046605876393208</v>
      </c>
      <c r="K7">
        <v>25190.6</v>
      </c>
      <c r="L7">
        <v>719.95100000000002</v>
      </c>
      <c r="M7">
        <v>34697</v>
      </c>
      <c r="N7">
        <v>667.33299999999997</v>
      </c>
      <c r="O7">
        <v>743.10500000000002</v>
      </c>
      <c r="P7">
        <v>738.78399999999999</v>
      </c>
      <c r="Q7">
        <v>751.02200000000005</v>
      </c>
      <c r="R7">
        <v>755.71400000000006</v>
      </c>
      <c r="S7">
        <v>750.28</v>
      </c>
      <c r="T7">
        <v>865.89400000000001</v>
      </c>
      <c r="U7">
        <v>756.56700000000001</v>
      </c>
      <c r="V7">
        <v>0.21648000000000001</v>
      </c>
      <c r="W7">
        <f t="shared" si="2"/>
        <v>-29.535149422069747</v>
      </c>
      <c r="X7">
        <v>0.222057</v>
      </c>
      <c r="Y7">
        <v>0</v>
      </c>
      <c r="Z7">
        <v>0</v>
      </c>
      <c r="AA7" s="1">
        <v>1.9964200000000002E-6</v>
      </c>
      <c r="AB7" s="1">
        <v>6.8849900000000003E-6</v>
      </c>
      <c r="AC7">
        <v>0</v>
      </c>
      <c r="AD7">
        <v>0</v>
      </c>
      <c r="AE7">
        <v>0</v>
      </c>
      <c r="AF7">
        <v>0</v>
      </c>
      <c r="AG7">
        <v>1.11527</v>
      </c>
      <c r="AH7">
        <f t="shared" si="3"/>
        <v>-9.0903903683597083</v>
      </c>
      <c r="AI7">
        <v>1.31372</v>
      </c>
      <c r="AJ7">
        <v>1.27555</v>
      </c>
      <c r="AK7">
        <f t="shared" si="4"/>
        <v>-14.016366921023538</v>
      </c>
      <c r="AL7">
        <v>1.5629900000000001</v>
      </c>
      <c r="AM7">
        <v>1.1793800000000001</v>
      </c>
      <c r="AN7">
        <f t="shared" si="5"/>
        <v>-11.537653765376527</v>
      </c>
      <c r="AO7">
        <v>1.36937</v>
      </c>
      <c r="AP7">
        <v>6613</v>
      </c>
      <c r="AQ7">
        <v>25965</v>
      </c>
      <c r="AR7">
        <v>232</v>
      </c>
      <c r="AS7">
        <v>821</v>
      </c>
      <c r="AT7">
        <v>140</v>
      </c>
      <c r="AU7">
        <v>560</v>
      </c>
      <c r="AV7">
        <v>66</v>
      </c>
      <c r="AW7">
        <v>300</v>
      </c>
      <c r="AX7">
        <v>309216</v>
      </c>
      <c r="AY7" s="1">
        <v>4308150</v>
      </c>
      <c r="AZ7" s="1">
        <v>1082260</v>
      </c>
      <c r="BA7" s="1">
        <v>1077040</v>
      </c>
      <c r="BB7">
        <v>6696</v>
      </c>
      <c r="BC7">
        <v>633.82600000000002</v>
      </c>
      <c r="BD7">
        <v>963.14099999999996</v>
      </c>
      <c r="BE7">
        <v>1021.52</v>
      </c>
      <c r="BF7">
        <v>963.76800000000003</v>
      </c>
      <c r="BG7">
        <v>1427.58</v>
      </c>
      <c r="BH7">
        <v>1028.73</v>
      </c>
      <c r="BI7">
        <v>1555.88</v>
      </c>
      <c r="BJ7">
        <v>1142.3</v>
      </c>
      <c r="BK7">
        <v>0.174424</v>
      </c>
      <c r="BL7">
        <v>0.21455099999999999</v>
      </c>
      <c r="BM7">
        <v>0</v>
      </c>
      <c r="BN7">
        <v>0</v>
      </c>
      <c r="BO7">
        <v>0</v>
      </c>
      <c r="BP7" s="1">
        <v>3.9554700000000001E-6</v>
      </c>
      <c r="BQ7">
        <v>0</v>
      </c>
      <c r="BR7">
        <v>0</v>
      </c>
      <c r="BS7">
        <v>0</v>
      </c>
      <c r="BT7">
        <v>0</v>
      </c>
      <c r="BU7">
        <v>0.64295800000000003</v>
      </c>
      <c r="BV7">
        <v>0.85508899999999999</v>
      </c>
      <c r="BW7">
        <v>0.83881399999999995</v>
      </c>
      <c r="BX7">
        <v>0.97823499999999997</v>
      </c>
      <c r="BY7">
        <v>0.47345500000000001</v>
      </c>
      <c r="BZ7">
        <v>0.86790999999999996</v>
      </c>
      <c r="CA7">
        <v>1182</v>
      </c>
      <c r="CB7">
        <v>5108</v>
      </c>
      <c r="CC7">
        <v>46</v>
      </c>
      <c r="CD7">
        <v>164</v>
      </c>
      <c r="CE7">
        <v>24</v>
      </c>
      <c r="CF7">
        <v>100</v>
      </c>
      <c r="CG7">
        <v>16</v>
      </c>
      <c r="CH7">
        <v>56</v>
      </c>
    </row>
    <row r="8" spans="1:86" x14ac:dyDescent="0.25">
      <c r="A8">
        <v>20230729232922</v>
      </c>
      <c r="B8">
        <v>100</v>
      </c>
      <c r="C8">
        <v>0</v>
      </c>
      <c r="D8">
        <v>25</v>
      </c>
      <c r="E8">
        <v>0</v>
      </c>
      <c r="F8">
        <v>732.78399999999999</v>
      </c>
      <c r="G8">
        <v>7180.28</v>
      </c>
      <c r="H8">
        <f t="shared" si="0"/>
        <v>-25.161683025184505</v>
      </c>
      <c r="I8">
        <v>2890.81</v>
      </c>
      <c r="J8">
        <f t="shared" si="1"/>
        <v>4.6030539875524692</v>
      </c>
      <c r="K8">
        <v>25131</v>
      </c>
      <c r="L8">
        <v>722.70299999999997</v>
      </c>
      <c r="M8">
        <v>34469</v>
      </c>
      <c r="N8">
        <v>712.45299999999997</v>
      </c>
      <c r="O8">
        <v>739.36699999999996</v>
      </c>
      <c r="P8">
        <v>690.63599999999997</v>
      </c>
      <c r="Q8">
        <v>740.05600000000004</v>
      </c>
      <c r="R8">
        <v>705.36300000000006</v>
      </c>
      <c r="S8">
        <v>746.14800000000002</v>
      </c>
      <c r="T8">
        <v>932.57100000000003</v>
      </c>
      <c r="U8">
        <v>699.43200000000002</v>
      </c>
      <c r="V8">
        <v>0.22203700000000001</v>
      </c>
      <c r="W8">
        <f t="shared" si="2"/>
        <v>-27.726330248651603</v>
      </c>
      <c r="X8">
        <v>0.22179199999999999</v>
      </c>
      <c r="Y8">
        <v>0</v>
      </c>
      <c r="Z8">
        <v>0</v>
      </c>
      <c r="AA8" s="1">
        <v>5.1672999999999996E-6</v>
      </c>
      <c r="AB8" s="1">
        <v>5.7974800000000003E-6</v>
      </c>
      <c r="AC8">
        <v>0</v>
      </c>
      <c r="AD8">
        <v>0</v>
      </c>
      <c r="AE8">
        <v>0</v>
      </c>
      <c r="AF8">
        <v>0</v>
      </c>
      <c r="AG8">
        <v>1.25566</v>
      </c>
      <c r="AH8">
        <f t="shared" si="3"/>
        <v>2.3532960001304177</v>
      </c>
      <c r="AI8">
        <v>1.3273699999999999</v>
      </c>
      <c r="AJ8">
        <v>1.3964799999999999</v>
      </c>
      <c r="AK8">
        <f t="shared" si="4"/>
        <v>-5.8645886698843244</v>
      </c>
      <c r="AL8">
        <v>1.5238700000000001</v>
      </c>
      <c r="AM8">
        <v>1.2753399999999999</v>
      </c>
      <c r="AN8">
        <f t="shared" si="5"/>
        <v>-4.3399339933993417</v>
      </c>
      <c r="AO8">
        <v>1.35006</v>
      </c>
      <c r="AP8">
        <v>8047</v>
      </c>
      <c r="AQ8">
        <v>24318</v>
      </c>
      <c r="AR8">
        <v>272</v>
      </c>
      <c r="AS8">
        <v>763</v>
      </c>
      <c r="AT8">
        <v>190</v>
      </c>
      <c r="AU8">
        <v>522</v>
      </c>
      <c r="AV8">
        <v>84</v>
      </c>
      <c r="AW8">
        <v>273</v>
      </c>
      <c r="AX8">
        <v>1343.88</v>
      </c>
      <c r="AY8">
        <v>208.28399999999999</v>
      </c>
      <c r="AZ8">
        <v>4703.5600000000004</v>
      </c>
      <c r="BA8">
        <v>52.070999999999998</v>
      </c>
      <c r="BB8">
        <v>6412</v>
      </c>
      <c r="BC8">
        <v>916.21400000000006</v>
      </c>
      <c r="BD8">
        <v>985.601</v>
      </c>
      <c r="BE8">
        <v>762.27499999999998</v>
      </c>
      <c r="BF8">
        <v>1051.43</v>
      </c>
      <c r="BG8">
        <v>1126</v>
      </c>
      <c r="BH8">
        <v>1114.3</v>
      </c>
      <c r="BI8">
        <v>1535.32</v>
      </c>
      <c r="BJ8">
        <v>884.64800000000002</v>
      </c>
      <c r="BK8">
        <v>0.21357400000000001</v>
      </c>
      <c r="BL8">
        <v>0.21927199999999999</v>
      </c>
      <c r="BM8">
        <v>0</v>
      </c>
      <c r="BN8">
        <v>0</v>
      </c>
      <c r="BO8" s="1">
        <v>7.7938199999999995E-6</v>
      </c>
      <c r="BP8" s="1">
        <v>4.3000999999999997E-6</v>
      </c>
      <c r="BQ8">
        <v>0</v>
      </c>
      <c r="BR8">
        <v>0</v>
      </c>
      <c r="BS8">
        <v>0</v>
      </c>
      <c r="BT8">
        <v>0</v>
      </c>
      <c r="BU8">
        <v>0.76536000000000004</v>
      </c>
      <c r="BV8">
        <v>0.901335</v>
      </c>
      <c r="BW8">
        <v>0.99721300000000002</v>
      </c>
      <c r="BX8">
        <v>0.92384500000000003</v>
      </c>
      <c r="BY8">
        <v>0.61007999999999996</v>
      </c>
      <c r="BZ8">
        <v>0.90349400000000002</v>
      </c>
      <c r="CA8">
        <v>1490</v>
      </c>
      <c r="CB8">
        <v>4563</v>
      </c>
      <c r="CC8">
        <v>40</v>
      </c>
      <c r="CD8">
        <v>130</v>
      </c>
      <c r="CE8">
        <v>25</v>
      </c>
      <c r="CF8">
        <v>91</v>
      </c>
      <c r="CG8">
        <v>19</v>
      </c>
      <c r="CH8">
        <v>54</v>
      </c>
    </row>
    <row r="9" spans="1:86" x14ac:dyDescent="0.25">
      <c r="A9">
        <v>20230729233320</v>
      </c>
      <c r="B9">
        <v>100</v>
      </c>
      <c r="C9">
        <v>0</v>
      </c>
      <c r="D9">
        <v>30</v>
      </c>
      <c r="E9">
        <v>0</v>
      </c>
      <c r="F9">
        <v>786.67499999999995</v>
      </c>
      <c r="G9">
        <v>7597.53</v>
      </c>
      <c r="H9">
        <f t="shared" si="0"/>
        <v>-20.812787472679346</v>
      </c>
      <c r="I9">
        <v>2981.35</v>
      </c>
      <c r="J9">
        <f t="shared" si="1"/>
        <v>7.8792155159936321</v>
      </c>
      <c r="K9">
        <v>26591.4</v>
      </c>
      <c r="L9">
        <v>745.33799999999997</v>
      </c>
      <c r="M9">
        <v>34676</v>
      </c>
      <c r="N9">
        <v>753.33299999999997</v>
      </c>
      <c r="O9">
        <v>801.495</v>
      </c>
      <c r="P9">
        <v>782.72500000000002</v>
      </c>
      <c r="Q9">
        <v>821.00400000000002</v>
      </c>
      <c r="R9">
        <v>727.43899999999996</v>
      </c>
      <c r="S9">
        <v>760.41399999999999</v>
      </c>
      <c r="T9">
        <v>747.47699999999998</v>
      </c>
      <c r="U9">
        <v>745.90300000000002</v>
      </c>
      <c r="V9">
        <v>0.23113900000000001</v>
      </c>
      <c r="W9">
        <f t="shared" si="2"/>
        <v>-24.763603576624995</v>
      </c>
      <c r="X9">
        <v>0.23415800000000001</v>
      </c>
      <c r="Y9">
        <v>0</v>
      </c>
      <c r="Z9">
        <v>0</v>
      </c>
      <c r="AA9" s="1">
        <v>2.8379E-6</v>
      </c>
      <c r="AB9" s="1">
        <v>6.7570800000000004E-6</v>
      </c>
      <c r="AC9">
        <v>0</v>
      </c>
      <c r="AD9">
        <v>0</v>
      </c>
      <c r="AE9">
        <v>0</v>
      </c>
      <c r="AF9">
        <v>0</v>
      </c>
      <c r="AG9">
        <v>1.2957099999999999</v>
      </c>
      <c r="AH9">
        <f t="shared" si="3"/>
        <v>5.61791341631411</v>
      </c>
      <c r="AI9">
        <v>1.3821699999999999</v>
      </c>
      <c r="AJ9">
        <v>1.4730399999999999</v>
      </c>
      <c r="AK9">
        <f t="shared" si="4"/>
        <v>-0.70375064038611956</v>
      </c>
      <c r="AL9">
        <v>1.5563199999999999</v>
      </c>
      <c r="AM9">
        <v>1.23112</v>
      </c>
      <c r="AN9">
        <f t="shared" si="5"/>
        <v>-7.6567656765676535</v>
      </c>
      <c r="AO9">
        <v>1.4559800000000001</v>
      </c>
      <c r="AP9">
        <v>9761</v>
      </c>
      <c r="AQ9">
        <v>22811</v>
      </c>
      <c r="AR9">
        <v>313</v>
      </c>
      <c r="AS9">
        <v>782</v>
      </c>
      <c r="AT9">
        <v>214</v>
      </c>
      <c r="AU9">
        <v>461</v>
      </c>
      <c r="AV9">
        <v>107</v>
      </c>
      <c r="AW9">
        <v>227</v>
      </c>
      <c r="AX9">
        <v>309354</v>
      </c>
      <c r="AY9" s="1">
        <v>4308240</v>
      </c>
      <c r="AZ9" s="1">
        <v>1082740</v>
      </c>
      <c r="BA9" s="1">
        <v>1077060</v>
      </c>
      <c r="BB9">
        <v>7269</v>
      </c>
      <c r="BC9">
        <v>760.25800000000004</v>
      </c>
      <c r="BD9">
        <v>962.40099999999995</v>
      </c>
      <c r="BE9">
        <v>750.64800000000002</v>
      </c>
      <c r="BF9">
        <v>897.98199999999997</v>
      </c>
      <c r="BG9">
        <v>655.56200000000001</v>
      </c>
      <c r="BH9">
        <v>834.06200000000001</v>
      </c>
      <c r="BI9">
        <v>776.95699999999999</v>
      </c>
      <c r="BJ9">
        <v>748.79100000000005</v>
      </c>
      <c r="BK9">
        <v>0.188864</v>
      </c>
      <c r="BL9">
        <v>0.220245</v>
      </c>
      <c r="BM9">
        <v>0</v>
      </c>
      <c r="BN9">
        <v>0</v>
      </c>
      <c r="BO9" s="1">
        <v>4.2073399999999998E-6</v>
      </c>
      <c r="BP9" s="1">
        <v>4.7373600000000003E-6</v>
      </c>
      <c r="BQ9">
        <v>0</v>
      </c>
      <c r="BR9">
        <v>0</v>
      </c>
      <c r="BS9">
        <v>0</v>
      </c>
      <c r="BT9">
        <v>0</v>
      </c>
      <c r="BU9">
        <v>1.0109900000000001</v>
      </c>
      <c r="BV9">
        <v>0.83770100000000003</v>
      </c>
      <c r="BW9">
        <v>1.11008</v>
      </c>
      <c r="BX9">
        <v>1.1085799999999999</v>
      </c>
      <c r="BY9">
        <v>1.03407</v>
      </c>
      <c r="BZ9">
        <v>0.92513699999999999</v>
      </c>
      <c r="CA9">
        <v>1970</v>
      </c>
      <c r="CB9">
        <v>4847</v>
      </c>
      <c r="CC9">
        <v>71</v>
      </c>
      <c r="CD9">
        <v>170</v>
      </c>
      <c r="CE9">
        <v>48</v>
      </c>
      <c r="CF9">
        <v>97</v>
      </c>
      <c r="CG9">
        <v>23</v>
      </c>
      <c r="CH9">
        <v>43</v>
      </c>
    </row>
    <row r="10" spans="1:86" x14ac:dyDescent="0.25">
      <c r="A10">
        <v>20230729233714</v>
      </c>
      <c r="B10">
        <v>100</v>
      </c>
      <c r="C10">
        <v>0</v>
      </c>
      <c r="D10">
        <v>35</v>
      </c>
      <c r="E10">
        <v>0</v>
      </c>
      <c r="F10">
        <v>692.64</v>
      </c>
      <c r="G10">
        <v>7163.81</v>
      </c>
      <c r="H10">
        <f t="shared" si="0"/>
        <v>-25.333345840642284</v>
      </c>
      <c r="I10">
        <v>3074.44</v>
      </c>
      <c r="J10">
        <f t="shared" si="1"/>
        <v>11.247647995368366</v>
      </c>
      <c r="K10">
        <v>25073.4</v>
      </c>
      <c r="L10">
        <v>768.60900000000004</v>
      </c>
      <c r="M10">
        <v>34710</v>
      </c>
      <c r="N10">
        <v>681.601</v>
      </c>
      <c r="O10">
        <v>699.25</v>
      </c>
      <c r="P10">
        <v>674.32299999999998</v>
      </c>
      <c r="Q10">
        <v>714.63499999999999</v>
      </c>
      <c r="R10">
        <v>675.78</v>
      </c>
      <c r="S10">
        <v>671.14099999999996</v>
      </c>
      <c r="T10">
        <v>691.96299999999997</v>
      </c>
      <c r="U10">
        <v>659.46500000000003</v>
      </c>
      <c r="V10">
        <v>0.223217</v>
      </c>
      <c r="W10">
        <f t="shared" si="2"/>
        <v>-27.342236920482922</v>
      </c>
      <c r="X10">
        <v>0.21859500000000001</v>
      </c>
      <c r="Y10">
        <v>0</v>
      </c>
      <c r="Z10">
        <v>0</v>
      </c>
      <c r="AA10" s="1">
        <v>4.8369500000000003E-6</v>
      </c>
      <c r="AB10" s="1">
        <v>5.6320399999999999E-6</v>
      </c>
      <c r="AC10">
        <v>0</v>
      </c>
      <c r="AD10">
        <v>0</v>
      </c>
      <c r="AE10">
        <v>0</v>
      </c>
      <c r="AF10">
        <v>0</v>
      </c>
      <c r="AG10">
        <v>1.2864599999999999</v>
      </c>
      <c r="AH10">
        <f t="shared" si="3"/>
        <v>4.8639131391680639</v>
      </c>
      <c r="AI10">
        <v>1.39469</v>
      </c>
      <c r="AJ10">
        <v>1.4260699999999999</v>
      </c>
      <c r="AK10">
        <f t="shared" si="4"/>
        <v>-3.8699544314719421</v>
      </c>
      <c r="AL10">
        <v>1.54857</v>
      </c>
      <c r="AM10">
        <v>1.2792399999999999</v>
      </c>
      <c r="AN10">
        <f t="shared" si="5"/>
        <v>-4.0474047404740485</v>
      </c>
      <c r="AO10">
        <v>1.44754</v>
      </c>
      <c r="AP10">
        <v>11398</v>
      </c>
      <c r="AQ10">
        <v>21133</v>
      </c>
      <c r="AR10">
        <v>378</v>
      </c>
      <c r="AS10">
        <v>699</v>
      </c>
      <c r="AT10">
        <v>277</v>
      </c>
      <c r="AU10">
        <v>461</v>
      </c>
      <c r="AV10">
        <v>134</v>
      </c>
      <c r="AW10">
        <v>230</v>
      </c>
      <c r="AX10">
        <v>309020</v>
      </c>
      <c r="AY10" s="1">
        <v>4308230</v>
      </c>
      <c r="AZ10" s="1">
        <v>1081570</v>
      </c>
      <c r="BA10" s="1">
        <v>1077060</v>
      </c>
      <c r="BB10">
        <v>6866</v>
      </c>
      <c r="BC10">
        <v>526.78899999999999</v>
      </c>
      <c r="BD10">
        <v>625.43600000000004</v>
      </c>
      <c r="BE10">
        <v>555.56500000000005</v>
      </c>
      <c r="BF10">
        <v>637.68899999999996</v>
      </c>
      <c r="BG10">
        <v>637.6</v>
      </c>
      <c r="BH10">
        <v>580.04399999999998</v>
      </c>
      <c r="BI10">
        <v>604.81799999999998</v>
      </c>
      <c r="BJ10">
        <v>601.75900000000001</v>
      </c>
      <c r="BK10">
        <v>0.163998</v>
      </c>
      <c r="BL10">
        <v>0.176147</v>
      </c>
      <c r="BM10">
        <v>0</v>
      </c>
      <c r="BN10">
        <v>0</v>
      </c>
      <c r="BO10" s="1">
        <v>3.2164799999999999E-6</v>
      </c>
      <c r="BP10" s="1">
        <v>4.9331100000000001E-6</v>
      </c>
      <c r="BQ10">
        <v>0</v>
      </c>
      <c r="BR10">
        <v>0</v>
      </c>
      <c r="BS10">
        <v>0</v>
      </c>
      <c r="BT10">
        <v>0</v>
      </c>
      <c r="BU10">
        <v>0.84847099999999998</v>
      </c>
      <c r="BV10">
        <v>1.04369</v>
      </c>
      <c r="BW10">
        <v>1.1383399999999999</v>
      </c>
      <c r="BX10">
        <v>1.16198</v>
      </c>
      <c r="BY10">
        <v>0.83020499999999997</v>
      </c>
      <c r="BZ10">
        <v>1.00499</v>
      </c>
      <c r="CA10">
        <v>2204</v>
      </c>
      <c r="CB10">
        <v>4243</v>
      </c>
      <c r="CC10">
        <v>85</v>
      </c>
      <c r="CD10">
        <v>132</v>
      </c>
      <c r="CE10">
        <v>60</v>
      </c>
      <c r="CF10">
        <v>91</v>
      </c>
      <c r="CG10">
        <v>22</v>
      </c>
      <c r="CH10">
        <v>29</v>
      </c>
    </row>
    <row r="11" spans="1:86" x14ac:dyDescent="0.25">
      <c r="A11">
        <v>20230729234059</v>
      </c>
      <c r="B11">
        <v>100</v>
      </c>
      <c r="C11">
        <v>0</v>
      </c>
      <c r="D11">
        <v>40</v>
      </c>
      <c r="E11">
        <v>0</v>
      </c>
      <c r="F11">
        <v>731.07399999999996</v>
      </c>
      <c r="G11">
        <v>7398.46</v>
      </c>
      <c r="H11">
        <f t="shared" si="0"/>
        <v>-22.887645801348491</v>
      </c>
      <c r="I11">
        <v>3006.82</v>
      </c>
      <c r="J11">
        <f t="shared" si="1"/>
        <v>8.8008394847300728</v>
      </c>
      <c r="K11">
        <v>25894.6</v>
      </c>
      <c r="L11">
        <v>751.70500000000004</v>
      </c>
      <c r="M11">
        <v>34692</v>
      </c>
      <c r="N11">
        <v>730.95399999999995</v>
      </c>
      <c r="O11">
        <v>730.46600000000001</v>
      </c>
      <c r="P11">
        <v>742.91099999999994</v>
      </c>
      <c r="Q11">
        <v>749.62400000000002</v>
      </c>
      <c r="R11">
        <v>740.40499999999997</v>
      </c>
      <c r="S11">
        <v>748.73400000000004</v>
      </c>
      <c r="T11">
        <v>711.27700000000004</v>
      </c>
      <c r="U11">
        <v>675.19799999999998</v>
      </c>
      <c r="V11">
        <v>0.23211599999999999</v>
      </c>
      <c r="W11">
        <f t="shared" si="2"/>
        <v>-24.445587321014145</v>
      </c>
      <c r="X11">
        <v>0.224384</v>
      </c>
      <c r="Y11">
        <v>0</v>
      </c>
      <c r="Z11">
        <v>0</v>
      </c>
      <c r="AA11" s="1">
        <v>2.35255E-6</v>
      </c>
      <c r="AB11" s="1">
        <v>8.4957099999999997E-6</v>
      </c>
      <c r="AC11">
        <v>0</v>
      </c>
      <c r="AD11">
        <v>0</v>
      </c>
      <c r="AE11">
        <v>0</v>
      </c>
      <c r="AF11">
        <v>0</v>
      </c>
      <c r="AG11">
        <v>1.25257</v>
      </c>
      <c r="AH11">
        <f t="shared" si="3"/>
        <v>2.1014191507918967</v>
      </c>
      <c r="AI11">
        <v>1.3656200000000001</v>
      </c>
      <c r="AJ11">
        <v>1.37737</v>
      </c>
      <c r="AK11">
        <f t="shared" si="4"/>
        <v>-7.1527759053037405</v>
      </c>
      <c r="AL11">
        <v>1.6015600000000001</v>
      </c>
      <c r="AM11">
        <v>1.25027</v>
      </c>
      <c r="AN11">
        <f t="shared" si="5"/>
        <v>-6.2203720372037168</v>
      </c>
      <c r="AO11">
        <v>1.3451200000000001</v>
      </c>
      <c r="AP11">
        <v>13183</v>
      </c>
      <c r="AQ11">
        <v>19335</v>
      </c>
      <c r="AR11">
        <v>406</v>
      </c>
      <c r="AS11">
        <v>662</v>
      </c>
      <c r="AT11">
        <v>316</v>
      </c>
      <c r="AU11">
        <v>433</v>
      </c>
      <c r="AV11">
        <v>155</v>
      </c>
      <c r="AW11">
        <v>202</v>
      </c>
      <c r="AX11">
        <v>309172</v>
      </c>
      <c r="AY11" s="1">
        <v>4308240</v>
      </c>
      <c r="AZ11" s="1">
        <v>1082100</v>
      </c>
      <c r="BA11" s="1">
        <v>1077060</v>
      </c>
      <c r="BB11">
        <v>7331</v>
      </c>
      <c r="BC11">
        <v>625.32799999999997</v>
      </c>
      <c r="BD11">
        <v>666.85900000000004</v>
      </c>
      <c r="BE11">
        <v>601.11699999999996</v>
      </c>
      <c r="BF11">
        <v>721.62300000000005</v>
      </c>
      <c r="BG11">
        <v>697.98699999999997</v>
      </c>
      <c r="BH11">
        <v>748.86099999999999</v>
      </c>
      <c r="BI11">
        <v>571.18499999999995</v>
      </c>
      <c r="BJ11">
        <v>567.33299999999997</v>
      </c>
      <c r="BK11">
        <v>0.18237999999999999</v>
      </c>
      <c r="BL11">
        <v>0.18206600000000001</v>
      </c>
      <c r="BM11">
        <v>0</v>
      </c>
      <c r="BN11">
        <v>0</v>
      </c>
      <c r="BO11" s="1">
        <v>4.2876100000000001E-6</v>
      </c>
      <c r="BP11" s="1">
        <v>1.09554E-5</v>
      </c>
      <c r="BQ11">
        <v>0</v>
      </c>
      <c r="BR11">
        <v>0</v>
      </c>
      <c r="BS11">
        <v>0</v>
      </c>
      <c r="BT11">
        <v>0</v>
      </c>
      <c r="BU11">
        <v>0.88659500000000002</v>
      </c>
      <c r="BV11">
        <v>1.0315700000000001</v>
      </c>
      <c r="BW11">
        <v>1.09074</v>
      </c>
      <c r="BX11">
        <v>1.2245600000000001</v>
      </c>
      <c r="BY11">
        <v>0.87801499999999999</v>
      </c>
      <c r="BZ11">
        <v>0.81457199999999996</v>
      </c>
      <c r="CA11">
        <v>2828</v>
      </c>
      <c r="CB11">
        <v>4075</v>
      </c>
      <c r="CC11">
        <v>77</v>
      </c>
      <c r="CD11">
        <v>138</v>
      </c>
      <c r="CE11">
        <v>75</v>
      </c>
      <c r="CF11">
        <v>72</v>
      </c>
      <c r="CG11">
        <v>27</v>
      </c>
      <c r="CH11">
        <v>39</v>
      </c>
    </row>
    <row r="12" spans="1:86" x14ac:dyDescent="0.25">
      <c r="A12">
        <v>20230729234532</v>
      </c>
      <c r="B12">
        <v>100</v>
      </c>
      <c r="C12">
        <v>0</v>
      </c>
      <c r="D12">
        <v>45</v>
      </c>
      <c r="E12">
        <v>0</v>
      </c>
      <c r="F12">
        <v>930.31399999999996</v>
      </c>
      <c r="G12">
        <v>8358.8799999999992</v>
      </c>
      <c r="H12">
        <f t="shared" si="0"/>
        <v>-12.877421076274784</v>
      </c>
      <c r="I12">
        <v>2888.06</v>
      </c>
      <c r="J12">
        <f t="shared" si="1"/>
        <v>4.5035460992907819</v>
      </c>
      <c r="K12">
        <v>29256.1</v>
      </c>
      <c r="L12">
        <v>722.01400000000001</v>
      </c>
      <c r="M12">
        <v>34672</v>
      </c>
      <c r="N12">
        <v>875.54499999999996</v>
      </c>
      <c r="O12">
        <v>964.255</v>
      </c>
      <c r="P12">
        <v>1039.68</v>
      </c>
      <c r="Q12">
        <v>989.38300000000004</v>
      </c>
      <c r="R12">
        <v>1244.42</v>
      </c>
      <c r="S12">
        <v>948.60299999999995</v>
      </c>
      <c r="T12">
        <v>988.26300000000003</v>
      </c>
      <c r="U12">
        <v>902.65200000000004</v>
      </c>
      <c r="V12">
        <v>0.25413200000000002</v>
      </c>
      <c r="W12">
        <f t="shared" si="2"/>
        <v>-17.279317225283755</v>
      </c>
      <c r="X12">
        <v>0.25983800000000001</v>
      </c>
      <c r="Y12">
        <v>0</v>
      </c>
      <c r="Z12">
        <v>0</v>
      </c>
      <c r="AA12" s="1">
        <v>2.7796200000000002E-6</v>
      </c>
      <c r="AB12" s="1">
        <v>6.9804799999999998E-6</v>
      </c>
      <c r="AC12">
        <v>0</v>
      </c>
      <c r="AD12">
        <v>0</v>
      </c>
      <c r="AE12">
        <v>0</v>
      </c>
      <c r="AF12">
        <v>0</v>
      </c>
      <c r="AG12">
        <v>1.1965399999999999</v>
      </c>
      <c r="AH12">
        <f t="shared" si="3"/>
        <v>-2.4657846901262737</v>
      </c>
      <c r="AI12">
        <v>1.30253</v>
      </c>
      <c r="AJ12">
        <v>1.34402</v>
      </c>
      <c r="AK12">
        <f t="shared" si="4"/>
        <v>-9.4008682287593981</v>
      </c>
      <c r="AL12">
        <v>1.46018</v>
      </c>
      <c r="AM12">
        <v>1.2549999999999999</v>
      </c>
      <c r="AN12">
        <f t="shared" si="5"/>
        <v>-5.8655865586558695</v>
      </c>
      <c r="AO12">
        <v>1.5208299999999999</v>
      </c>
      <c r="AP12">
        <v>14773</v>
      </c>
      <c r="AQ12">
        <v>17721</v>
      </c>
      <c r="AR12">
        <v>528</v>
      </c>
      <c r="AS12">
        <v>580</v>
      </c>
      <c r="AT12">
        <v>333</v>
      </c>
      <c r="AU12">
        <v>365</v>
      </c>
      <c r="AV12">
        <v>171</v>
      </c>
      <c r="AW12">
        <v>201</v>
      </c>
      <c r="AX12">
        <v>310030</v>
      </c>
      <c r="AY12" s="1">
        <v>4308200</v>
      </c>
      <c r="AZ12" s="1">
        <v>1085100</v>
      </c>
      <c r="BA12" s="1">
        <v>1077050</v>
      </c>
      <c r="BB12">
        <v>8386</v>
      </c>
      <c r="BC12">
        <v>1046.57</v>
      </c>
      <c r="BD12">
        <v>1372.52</v>
      </c>
      <c r="BE12">
        <v>1785.38</v>
      </c>
      <c r="BF12">
        <v>1503.02</v>
      </c>
      <c r="BG12">
        <v>2148.29</v>
      </c>
      <c r="BH12">
        <v>1597.41</v>
      </c>
      <c r="BI12">
        <v>1813.65</v>
      </c>
      <c r="BJ12">
        <v>1396.02</v>
      </c>
      <c r="BK12">
        <v>0.248167</v>
      </c>
      <c r="BL12">
        <v>0.284835</v>
      </c>
      <c r="BM12">
        <v>0</v>
      </c>
      <c r="BN12">
        <v>0</v>
      </c>
      <c r="BO12" s="1">
        <v>1.0669399999999999E-6</v>
      </c>
      <c r="BP12" s="1">
        <v>5.3582900000000002E-6</v>
      </c>
      <c r="BQ12">
        <v>0</v>
      </c>
      <c r="BR12">
        <v>0</v>
      </c>
      <c r="BS12">
        <v>0</v>
      </c>
      <c r="BT12">
        <v>0</v>
      </c>
      <c r="BU12">
        <v>0.64586200000000005</v>
      </c>
      <c r="BV12">
        <v>0.87562799999999996</v>
      </c>
      <c r="BW12">
        <v>0.77964500000000003</v>
      </c>
      <c r="BX12">
        <v>0.79159800000000002</v>
      </c>
      <c r="BY12">
        <v>0.75304499999999996</v>
      </c>
      <c r="BZ12">
        <v>1.0124899999999999</v>
      </c>
      <c r="CA12">
        <v>3500</v>
      </c>
      <c r="CB12">
        <v>4379</v>
      </c>
      <c r="CC12">
        <v>126</v>
      </c>
      <c r="CD12">
        <v>132</v>
      </c>
      <c r="CE12">
        <v>94</v>
      </c>
      <c r="CF12">
        <v>76</v>
      </c>
      <c r="CG12">
        <v>34</v>
      </c>
      <c r="CH12">
        <v>45</v>
      </c>
    </row>
    <row r="13" spans="1:86" x14ac:dyDescent="0.25">
      <c r="A13">
        <v>20230729234956</v>
      </c>
      <c r="B13">
        <v>100</v>
      </c>
      <c r="C13">
        <v>0</v>
      </c>
      <c r="D13">
        <v>50</v>
      </c>
      <c r="E13">
        <v>0</v>
      </c>
      <c r="F13">
        <v>879.846</v>
      </c>
      <c r="G13">
        <v>8028.29</v>
      </c>
      <c r="H13">
        <f t="shared" si="0"/>
        <v>-16.323080466814456</v>
      </c>
      <c r="I13">
        <v>2768.63</v>
      </c>
      <c r="J13">
        <f t="shared" si="1"/>
        <v>0.18200897380229411</v>
      </c>
      <c r="K13">
        <v>28099</v>
      </c>
      <c r="L13">
        <v>692.15800000000002</v>
      </c>
      <c r="M13">
        <v>34356</v>
      </c>
      <c r="N13">
        <v>852.57299999999998</v>
      </c>
      <c r="O13">
        <v>888.25800000000004</v>
      </c>
      <c r="P13">
        <v>1053.5</v>
      </c>
      <c r="Q13">
        <v>854.17499999999995</v>
      </c>
      <c r="R13">
        <v>1190.94</v>
      </c>
      <c r="S13">
        <v>761.65800000000002</v>
      </c>
      <c r="T13">
        <v>1630.07</v>
      </c>
      <c r="U13">
        <v>942.49699999999996</v>
      </c>
      <c r="V13">
        <v>0.25007299999999999</v>
      </c>
      <c r="W13">
        <f t="shared" si="2"/>
        <v>-18.600533173619958</v>
      </c>
      <c r="X13">
        <v>0.24821099999999999</v>
      </c>
      <c r="Y13">
        <v>0</v>
      </c>
      <c r="Z13">
        <v>0</v>
      </c>
      <c r="AA13" s="1">
        <v>4.27251E-6</v>
      </c>
      <c r="AB13" s="1">
        <v>4.7903900000000001E-6</v>
      </c>
      <c r="AC13">
        <v>0</v>
      </c>
      <c r="AD13">
        <v>0</v>
      </c>
      <c r="AE13">
        <v>0</v>
      </c>
      <c r="AF13">
        <v>0</v>
      </c>
      <c r="AG13">
        <v>1.18222</v>
      </c>
      <c r="AH13">
        <f t="shared" si="3"/>
        <v>-3.6330586326918213</v>
      </c>
      <c r="AI13">
        <v>1.3447899999999999</v>
      </c>
      <c r="AJ13">
        <v>1.25221</v>
      </c>
      <c r="AK13">
        <f t="shared" si="4"/>
        <v>-15.589694502116636</v>
      </c>
      <c r="AL13">
        <v>1.4880500000000001</v>
      </c>
      <c r="AM13">
        <v>1.0888100000000001</v>
      </c>
      <c r="AN13">
        <f t="shared" si="5"/>
        <v>-18.331083108310821</v>
      </c>
      <c r="AO13">
        <v>1.46567</v>
      </c>
      <c r="AP13">
        <v>16209</v>
      </c>
      <c r="AQ13">
        <v>16014</v>
      </c>
      <c r="AR13">
        <v>543</v>
      </c>
      <c r="AS13">
        <v>504</v>
      </c>
      <c r="AT13">
        <v>376</v>
      </c>
      <c r="AU13">
        <v>354</v>
      </c>
      <c r="AV13">
        <v>187</v>
      </c>
      <c r="AW13">
        <v>169</v>
      </c>
      <c r="AX13">
        <v>1729.04</v>
      </c>
      <c r="AY13">
        <v>267.45100000000002</v>
      </c>
      <c r="AZ13">
        <v>6051.66</v>
      </c>
      <c r="BA13">
        <v>66.862700000000004</v>
      </c>
      <c r="BB13">
        <v>7800</v>
      </c>
      <c r="BC13">
        <v>947.83</v>
      </c>
      <c r="BD13">
        <v>1119.0899999999999</v>
      </c>
      <c r="BE13">
        <v>1811.07</v>
      </c>
      <c r="BF13">
        <v>1079.8699999999999</v>
      </c>
      <c r="BG13">
        <v>1896.25</v>
      </c>
      <c r="BH13">
        <v>960.07399999999996</v>
      </c>
      <c r="BI13">
        <v>2810.87</v>
      </c>
      <c r="BJ13">
        <v>1211.44</v>
      </c>
      <c r="BK13">
        <v>0.22461500000000001</v>
      </c>
      <c r="BL13">
        <v>0.24316599999999999</v>
      </c>
      <c r="BM13">
        <v>0</v>
      </c>
      <c r="BN13">
        <v>0</v>
      </c>
      <c r="BO13" s="1">
        <v>8.6282300000000002E-7</v>
      </c>
      <c r="BP13" s="1">
        <v>7.4718299999999997E-6</v>
      </c>
      <c r="BQ13">
        <v>0</v>
      </c>
      <c r="BR13">
        <v>0</v>
      </c>
      <c r="BS13">
        <v>0</v>
      </c>
      <c r="BT13">
        <v>0</v>
      </c>
      <c r="BU13">
        <v>0.65141700000000002</v>
      </c>
      <c r="BV13">
        <v>0.88730399999999998</v>
      </c>
      <c r="BW13">
        <v>0.57750299999999999</v>
      </c>
      <c r="BX13">
        <v>1.1495</v>
      </c>
      <c r="BY13">
        <v>0.33282200000000001</v>
      </c>
      <c r="BZ13">
        <v>0.78893199999999997</v>
      </c>
      <c r="CA13">
        <v>3596</v>
      </c>
      <c r="CB13">
        <v>3685</v>
      </c>
      <c r="CC13">
        <v>124</v>
      </c>
      <c r="CD13">
        <v>114</v>
      </c>
      <c r="CE13">
        <v>108</v>
      </c>
      <c r="CF13">
        <v>68</v>
      </c>
      <c r="CG13">
        <v>62</v>
      </c>
      <c r="CH13">
        <v>43</v>
      </c>
    </row>
    <row r="14" spans="1:86" x14ac:dyDescent="0.25">
      <c r="A14">
        <v>20230729235526</v>
      </c>
      <c r="B14">
        <v>100</v>
      </c>
      <c r="C14">
        <v>2</v>
      </c>
      <c r="D14">
        <v>0</v>
      </c>
      <c r="E14">
        <v>0</v>
      </c>
      <c r="F14">
        <v>1323.55</v>
      </c>
      <c r="G14">
        <v>9594.39</v>
      </c>
      <c r="H14">
        <f t="shared" si="0"/>
        <v>0</v>
      </c>
      <c r="I14">
        <v>2763.6</v>
      </c>
      <c r="J14">
        <f t="shared" si="1"/>
        <v>0</v>
      </c>
      <c r="K14">
        <v>33580.400000000001</v>
      </c>
      <c r="L14">
        <v>690.90099999999995</v>
      </c>
      <c r="M14">
        <v>33305</v>
      </c>
      <c r="N14">
        <v>0</v>
      </c>
      <c r="O14">
        <v>1326.49</v>
      </c>
      <c r="P14">
        <v>0</v>
      </c>
      <c r="Q14">
        <v>1338.5</v>
      </c>
      <c r="R14">
        <v>0</v>
      </c>
      <c r="S14">
        <v>1211.75</v>
      </c>
      <c r="T14">
        <v>0</v>
      </c>
      <c r="U14">
        <v>1242.8699999999999</v>
      </c>
      <c r="V14">
        <v>0</v>
      </c>
      <c r="W14">
        <v>0</v>
      </c>
      <c r="X14">
        <v>0.30721700000000002</v>
      </c>
      <c r="Y14">
        <v>0</v>
      </c>
      <c r="Z14">
        <v>0</v>
      </c>
      <c r="AA14">
        <v>0</v>
      </c>
      <c r="AB14" s="1">
        <v>6.2168700000000002E-6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1.22679</v>
      </c>
      <c r="AJ14">
        <v>0</v>
      </c>
      <c r="AK14">
        <v>0</v>
      </c>
      <c r="AL14">
        <v>1.4834799999999999</v>
      </c>
      <c r="AM14">
        <v>0</v>
      </c>
      <c r="AN14">
        <v>0</v>
      </c>
      <c r="AO14">
        <v>1.3331999999999999</v>
      </c>
      <c r="AP14">
        <v>0</v>
      </c>
      <c r="AQ14">
        <v>31230</v>
      </c>
      <c r="AR14">
        <v>0</v>
      </c>
      <c r="AS14">
        <v>1019</v>
      </c>
      <c r="AT14">
        <v>0</v>
      </c>
      <c r="AU14">
        <v>703</v>
      </c>
      <c r="AV14">
        <v>0</v>
      </c>
      <c r="AW14">
        <v>353</v>
      </c>
      <c r="AX14">
        <v>311642</v>
      </c>
      <c r="AY14" s="1">
        <v>4308170</v>
      </c>
      <c r="AZ14" s="1">
        <v>1090750</v>
      </c>
      <c r="BA14" s="1">
        <v>1077040</v>
      </c>
      <c r="BB14">
        <v>9186</v>
      </c>
      <c r="BC14">
        <v>0</v>
      </c>
      <c r="BD14">
        <v>2470.37</v>
      </c>
      <c r="BE14">
        <v>0</v>
      </c>
      <c r="BF14">
        <v>2609.71</v>
      </c>
      <c r="BG14">
        <v>0</v>
      </c>
      <c r="BH14">
        <v>2249.0700000000002</v>
      </c>
      <c r="BI14">
        <v>0</v>
      </c>
      <c r="BJ14">
        <v>2305.8000000000002</v>
      </c>
      <c r="BK14">
        <v>0</v>
      </c>
      <c r="BL14">
        <v>0.431757</v>
      </c>
      <c r="BM14">
        <v>0</v>
      </c>
      <c r="BN14">
        <v>0</v>
      </c>
      <c r="BO14">
        <v>0</v>
      </c>
      <c r="BP14" s="1">
        <v>2.07578E-6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0.52931099999999998</v>
      </c>
      <c r="BW14">
        <v>0</v>
      </c>
      <c r="BX14">
        <v>0.79606900000000003</v>
      </c>
      <c r="BY14">
        <v>0</v>
      </c>
      <c r="BZ14">
        <v>0.74004099999999995</v>
      </c>
      <c r="CA14">
        <v>0</v>
      </c>
      <c r="CB14">
        <v>8627</v>
      </c>
      <c r="CC14">
        <v>0</v>
      </c>
      <c r="CD14">
        <v>273</v>
      </c>
      <c r="CE14">
        <v>0</v>
      </c>
      <c r="CF14">
        <v>190</v>
      </c>
      <c r="CG14">
        <v>0</v>
      </c>
      <c r="CH14">
        <v>96</v>
      </c>
    </row>
    <row r="15" spans="1:86" x14ac:dyDescent="0.25">
      <c r="A15">
        <v>20230729235914</v>
      </c>
      <c r="B15">
        <v>100</v>
      </c>
      <c r="C15">
        <v>2</v>
      </c>
      <c r="D15">
        <v>5</v>
      </c>
      <c r="E15">
        <v>0</v>
      </c>
      <c r="F15">
        <v>761.87900000000002</v>
      </c>
      <c r="G15">
        <v>7334.67</v>
      </c>
      <c r="H15">
        <f t="shared" si="0"/>
        <v>-23.552513500076603</v>
      </c>
      <c r="I15">
        <v>2902.41</v>
      </c>
      <c r="J15">
        <f t="shared" si="1"/>
        <v>5.022796352583585</v>
      </c>
      <c r="K15">
        <v>25671.4</v>
      </c>
      <c r="L15">
        <v>725.601</v>
      </c>
      <c r="M15">
        <v>34559</v>
      </c>
      <c r="N15">
        <v>681.32299999999998</v>
      </c>
      <c r="O15">
        <v>768.33699999999999</v>
      </c>
      <c r="P15">
        <v>898.56200000000001</v>
      </c>
      <c r="Q15">
        <v>705.82799999999997</v>
      </c>
      <c r="R15">
        <v>806.96799999999996</v>
      </c>
      <c r="S15">
        <v>738.88400000000001</v>
      </c>
      <c r="T15">
        <v>509.36399999999998</v>
      </c>
      <c r="U15">
        <v>769.26099999999997</v>
      </c>
      <c r="V15">
        <v>0.21502399999999999</v>
      </c>
      <c r="W15">
        <f t="shared" si="2"/>
        <v>-30.00908152869145</v>
      </c>
      <c r="X15">
        <v>0.22639500000000001</v>
      </c>
      <c r="Y15">
        <v>0</v>
      </c>
      <c r="Z15">
        <v>0</v>
      </c>
      <c r="AA15">
        <v>0</v>
      </c>
      <c r="AB15" s="1">
        <v>6.9376000000000003E-6</v>
      </c>
      <c r="AC15">
        <v>0</v>
      </c>
      <c r="AD15">
        <v>0</v>
      </c>
      <c r="AE15">
        <v>0</v>
      </c>
      <c r="AF15">
        <v>0</v>
      </c>
      <c r="AG15">
        <v>1.3333999999999999</v>
      </c>
      <c r="AH15">
        <f t="shared" si="3"/>
        <v>8.6901588698962229</v>
      </c>
      <c r="AI15">
        <v>1.3301799999999999</v>
      </c>
      <c r="AJ15">
        <v>1.29393</v>
      </c>
      <c r="AK15">
        <f t="shared" si="4"/>
        <v>-12.777388303179006</v>
      </c>
      <c r="AL15">
        <v>1.54236</v>
      </c>
      <c r="AM15">
        <v>1.0372699999999999</v>
      </c>
      <c r="AN15">
        <f t="shared" si="5"/>
        <v>-22.196969696969703</v>
      </c>
      <c r="AO15">
        <v>1.3461399999999999</v>
      </c>
      <c r="AP15">
        <v>1679</v>
      </c>
      <c r="AQ15">
        <v>30803</v>
      </c>
      <c r="AR15">
        <v>48</v>
      </c>
      <c r="AS15">
        <v>1004</v>
      </c>
      <c r="AT15">
        <v>31</v>
      </c>
      <c r="AU15">
        <v>653</v>
      </c>
      <c r="AV15">
        <v>11</v>
      </c>
      <c r="AW15">
        <v>330</v>
      </c>
      <c r="AX15">
        <v>1482.23</v>
      </c>
      <c r="AY15">
        <v>316.42399999999998</v>
      </c>
      <c r="AZ15">
        <v>5187.8</v>
      </c>
      <c r="BA15">
        <v>79.106099999999998</v>
      </c>
      <c r="BB15">
        <v>7054</v>
      </c>
      <c r="BC15">
        <v>526.06600000000003</v>
      </c>
      <c r="BD15">
        <v>921.42499999999995</v>
      </c>
      <c r="BE15">
        <v>986.09100000000001</v>
      </c>
      <c r="BF15">
        <v>803.61199999999997</v>
      </c>
      <c r="BG15">
        <v>1933.75</v>
      </c>
      <c r="BH15">
        <v>720.53800000000001</v>
      </c>
      <c r="BI15">
        <v>0</v>
      </c>
      <c r="BJ15">
        <v>1050.83</v>
      </c>
      <c r="BK15">
        <v>0.15679100000000001</v>
      </c>
      <c r="BL15">
        <v>0.22166</v>
      </c>
      <c r="BM15">
        <v>0</v>
      </c>
      <c r="BN15">
        <v>0</v>
      </c>
      <c r="BO15">
        <v>0</v>
      </c>
      <c r="BP15" s="1">
        <v>3.2614400000000001E-6</v>
      </c>
      <c r="BQ15">
        <v>0</v>
      </c>
      <c r="BR15">
        <v>0</v>
      </c>
      <c r="BS15">
        <v>0</v>
      </c>
      <c r="BT15">
        <v>0</v>
      </c>
      <c r="BU15">
        <v>0.96779099999999996</v>
      </c>
      <c r="BV15">
        <v>1.05447</v>
      </c>
      <c r="BW15">
        <v>1.3542000000000001</v>
      </c>
      <c r="BX15">
        <v>1.21028</v>
      </c>
      <c r="BY15">
        <v>0</v>
      </c>
      <c r="BZ15">
        <v>1.1614899999999999</v>
      </c>
      <c r="CA15">
        <v>346</v>
      </c>
      <c r="CB15">
        <v>6328</v>
      </c>
      <c r="CC15">
        <v>11</v>
      </c>
      <c r="CD15">
        <v>183</v>
      </c>
      <c r="CE15">
        <v>4</v>
      </c>
      <c r="CF15">
        <v>119</v>
      </c>
      <c r="CG15">
        <v>0</v>
      </c>
      <c r="CH15">
        <v>63</v>
      </c>
    </row>
    <row r="16" spans="1:86" x14ac:dyDescent="0.25">
      <c r="A16">
        <v>20230730000317</v>
      </c>
      <c r="B16">
        <v>100</v>
      </c>
      <c r="C16">
        <v>2</v>
      </c>
      <c r="D16">
        <v>10</v>
      </c>
      <c r="E16">
        <v>0</v>
      </c>
      <c r="F16">
        <v>834.91899999999998</v>
      </c>
      <c r="G16">
        <v>7568.93</v>
      </c>
      <c r="H16">
        <f t="shared" si="0"/>
        <v>-21.110878336194371</v>
      </c>
      <c r="I16">
        <v>2962.03</v>
      </c>
      <c r="J16">
        <f t="shared" si="1"/>
        <v>7.1801273700969848</v>
      </c>
      <c r="K16">
        <v>26491.200000000001</v>
      </c>
      <c r="L16">
        <v>740.50900000000001</v>
      </c>
      <c r="M16">
        <v>34524</v>
      </c>
      <c r="N16">
        <v>749.81600000000003</v>
      </c>
      <c r="O16">
        <v>842.63300000000004</v>
      </c>
      <c r="P16">
        <v>756.05200000000002</v>
      </c>
      <c r="Q16">
        <v>843.75099999999998</v>
      </c>
      <c r="R16">
        <v>920.44399999999996</v>
      </c>
      <c r="S16">
        <v>886.28800000000001</v>
      </c>
      <c r="T16">
        <v>1531.75</v>
      </c>
      <c r="U16">
        <v>800.69100000000003</v>
      </c>
      <c r="V16">
        <v>0.22647100000000001</v>
      </c>
      <c r="W16">
        <f t="shared" si="2"/>
        <v>-26.283050742634689</v>
      </c>
      <c r="X16">
        <v>0.23468900000000001</v>
      </c>
      <c r="Y16">
        <v>0</v>
      </c>
      <c r="Z16">
        <v>0</v>
      </c>
      <c r="AA16">
        <v>0</v>
      </c>
      <c r="AB16" s="1">
        <v>6.8286199999999999E-6</v>
      </c>
      <c r="AC16">
        <v>0</v>
      </c>
      <c r="AD16">
        <v>0</v>
      </c>
      <c r="AE16">
        <v>0</v>
      </c>
      <c r="AF16">
        <v>0</v>
      </c>
      <c r="AG16">
        <v>1.2786200000000001</v>
      </c>
      <c r="AH16">
        <f t="shared" si="3"/>
        <v>4.2248469583221286</v>
      </c>
      <c r="AI16">
        <v>1.3068</v>
      </c>
      <c r="AJ16">
        <v>1.0940099999999999</v>
      </c>
      <c r="AK16">
        <f t="shared" si="4"/>
        <v>-26.253808612182166</v>
      </c>
      <c r="AL16">
        <v>1.5063899999999999</v>
      </c>
      <c r="AM16">
        <v>1.1148400000000001</v>
      </c>
      <c r="AN16">
        <f t="shared" si="5"/>
        <v>-16.378637863786373</v>
      </c>
      <c r="AO16">
        <v>1.42421</v>
      </c>
      <c r="AP16">
        <v>3261</v>
      </c>
      <c r="AQ16">
        <v>29104</v>
      </c>
      <c r="AR16">
        <v>116</v>
      </c>
      <c r="AS16">
        <v>972</v>
      </c>
      <c r="AT16">
        <v>72</v>
      </c>
      <c r="AU16">
        <v>646</v>
      </c>
      <c r="AV16">
        <v>36</v>
      </c>
      <c r="AW16">
        <v>317</v>
      </c>
      <c r="AX16">
        <v>3277.16</v>
      </c>
      <c r="AY16">
        <v>702.08299999999997</v>
      </c>
      <c r="AZ16">
        <v>11470.1</v>
      </c>
      <c r="BA16">
        <v>175.52099999999999</v>
      </c>
      <c r="BB16">
        <v>7207</v>
      </c>
      <c r="BC16">
        <v>864.02700000000004</v>
      </c>
      <c r="BD16">
        <v>1330.45</v>
      </c>
      <c r="BE16">
        <v>1183.76</v>
      </c>
      <c r="BF16">
        <v>1190.6600000000001</v>
      </c>
      <c r="BG16">
        <v>2082.13</v>
      </c>
      <c r="BH16">
        <v>1564.75</v>
      </c>
      <c r="BI16">
        <v>3120.73</v>
      </c>
      <c r="BJ16">
        <v>1221.08</v>
      </c>
      <c r="BK16">
        <v>0.213924</v>
      </c>
      <c r="BL16">
        <v>0.271291</v>
      </c>
      <c r="BM16">
        <v>0</v>
      </c>
      <c r="BN16">
        <v>0</v>
      </c>
      <c r="BO16">
        <v>0</v>
      </c>
      <c r="BP16" s="1">
        <v>3.7379799999999999E-6</v>
      </c>
      <c r="BQ16">
        <v>0</v>
      </c>
      <c r="BR16">
        <v>0</v>
      </c>
      <c r="BS16">
        <v>0</v>
      </c>
      <c r="BT16">
        <v>0</v>
      </c>
      <c r="BU16">
        <v>0.69583300000000003</v>
      </c>
      <c r="BV16">
        <v>0.77942299999999998</v>
      </c>
      <c r="BW16">
        <v>0.43682199999999999</v>
      </c>
      <c r="BX16">
        <v>1.00492</v>
      </c>
      <c r="BY16">
        <v>0.46817799999999998</v>
      </c>
      <c r="BZ16">
        <v>1.0560700000000001</v>
      </c>
      <c r="CA16">
        <v>675</v>
      </c>
      <c r="CB16">
        <v>6084</v>
      </c>
      <c r="CC16">
        <v>21</v>
      </c>
      <c r="CD16">
        <v>208</v>
      </c>
      <c r="CE16">
        <v>15</v>
      </c>
      <c r="CF16">
        <v>129</v>
      </c>
      <c r="CG16">
        <v>11</v>
      </c>
      <c r="CH16">
        <v>64</v>
      </c>
    </row>
    <row r="17" spans="1:86" x14ac:dyDescent="0.25">
      <c r="A17">
        <v>20230730000716</v>
      </c>
      <c r="B17">
        <v>100</v>
      </c>
      <c r="C17">
        <v>2</v>
      </c>
      <c r="D17">
        <v>15</v>
      </c>
      <c r="E17">
        <v>0</v>
      </c>
      <c r="F17">
        <v>720.50599999999997</v>
      </c>
      <c r="G17">
        <v>7079.44</v>
      </c>
      <c r="H17">
        <f t="shared" si="0"/>
        <v>-26.212713888011642</v>
      </c>
      <c r="I17">
        <v>2909.62</v>
      </c>
      <c r="J17">
        <f t="shared" si="1"/>
        <v>5.2836879432624109</v>
      </c>
      <c r="K17">
        <v>24778.1</v>
      </c>
      <c r="L17">
        <v>727.404</v>
      </c>
      <c r="M17">
        <v>34529</v>
      </c>
      <c r="N17">
        <v>661.66499999999996</v>
      </c>
      <c r="O17">
        <v>732.221</v>
      </c>
      <c r="P17">
        <v>665.58699999999999</v>
      </c>
      <c r="Q17">
        <v>712.28499999999997</v>
      </c>
      <c r="R17">
        <v>650.79999999999995</v>
      </c>
      <c r="S17">
        <v>732.98199999999997</v>
      </c>
      <c r="T17">
        <v>724.39700000000005</v>
      </c>
      <c r="U17">
        <v>660.76499999999999</v>
      </c>
      <c r="V17">
        <v>0.211641</v>
      </c>
      <c r="W17">
        <f t="shared" si="2"/>
        <v>-31.110257570381854</v>
      </c>
      <c r="X17">
        <v>0.21999199999999999</v>
      </c>
      <c r="Y17">
        <v>0</v>
      </c>
      <c r="Z17">
        <v>0</v>
      </c>
      <c r="AA17">
        <v>0</v>
      </c>
      <c r="AB17" s="1">
        <v>5.1015399999999996E-6</v>
      </c>
      <c r="AC17">
        <v>0</v>
      </c>
      <c r="AD17">
        <v>0</v>
      </c>
      <c r="AE17">
        <v>0</v>
      </c>
      <c r="AF17">
        <v>0</v>
      </c>
      <c r="AG17">
        <v>1.2268600000000001</v>
      </c>
      <c r="AH17">
        <f t="shared" si="3"/>
        <v>5.7059480432685708E-3</v>
      </c>
      <c r="AI17">
        <v>1.28064</v>
      </c>
      <c r="AJ17">
        <v>1.24912</v>
      </c>
      <c r="AK17">
        <f t="shared" si="4"/>
        <v>-15.797988513495289</v>
      </c>
      <c r="AL17">
        <v>1.52155</v>
      </c>
      <c r="AM17">
        <v>1.15602</v>
      </c>
      <c r="AN17">
        <f t="shared" si="5"/>
        <v>-13.289828982898284</v>
      </c>
      <c r="AO17">
        <v>1.33081</v>
      </c>
      <c r="AP17">
        <v>4862</v>
      </c>
      <c r="AQ17">
        <v>27503</v>
      </c>
      <c r="AR17">
        <v>189</v>
      </c>
      <c r="AS17">
        <v>904</v>
      </c>
      <c r="AT17">
        <v>110</v>
      </c>
      <c r="AU17">
        <v>597</v>
      </c>
      <c r="AV17">
        <v>58</v>
      </c>
      <c r="AW17">
        <v>306</v>
      </c>
      <c r="AX17">
        <v>303964</v>
      </c>
      <c r="AY17" s="1">
        <v>4304670</v>
      </c>
      <c r="AZ17" s="1">
        <v>1063870</v>
      </c>
      <c r="BA17" s="1">
        <v>1076170</v>
      </c>
      <c r="BB17">
        <v>6859</v>
      </c>
      <c r="BC17">
        <v>560.72299999999996</v>
      </c>
      <c r="BD17">
        <v>917.44899999999996</v>
      </c>
      <c r="BE17">
        <v>911.73099999999999</v>
      </c>
      <c r="BF17">
        <v>973.73800000000006</v>
      </c>
      <c r="BG17">
        <v>789.53800000000001</v>
      </c>
      <c r="BH17">
        <v>982.41200000000003</v>
      </c>
      <c r="BI17">
        <v>980.25</v>
      </c>
      <c r="BJ17">
        <v>867.61400000000003</v>
      </c>
      <c r="BK17">
        <v>0.16766900000000001</v>
      </c>
      <c r="BL17">
        <v>0.21936</v>
      </c>
      <c r="BM17">
        <v>0</v>
      </c>
      <c r="BN17">
        <v>0</v>
      </c>
      <c r="BO17">
        <v>0</v>
      </c>
      <c r="BP17" s="1">
        <v>1.75511E-6</v>
      </c>
      <c r="BQ17">
        <v>0</v>
      </c>
      <c r="BR17">
        <v>0</v>
      </c>
      <c r="BS17">
        <v>0</v>
      </c>
      <c r="BT17">
        <v>0</v>
      </c>
      <c r="BU17">
        <v>0.85478500000000002</v>
      </c>
      <c r="BV17">
        <v>0.986931</v>
      </c>
      <c r="BW17">
        <v>1.0990899999999999</v>
      </c>
      <c r="BX17">
        <v>1.15954</v>
      </c>
      <c r="BY17">
        <v>0.84711899999999996</v>
      </c>
      <c r="BZ17">
        <v>0.77151199999999998</v>
      </c>
      <c r="CA17">
        <v>1029</v>
      </c>
      <c r="CB17">
        <v>5436</v>
      </c>
      <c r="CC17">
        <v>26</v>
      </c>
      <c r="CD17">
        <v>168</v>
      </c>
      <c r="CE17">
        <v>26</v>
      </c>
      <c r="CF17">
        <v>114</v>
      </c>
      <c r="CG17">
        <v>16</v>
      </c>
      <c r="CH17">
        <v>44</v>
      </c>
    </row>
    <row r="18" spans="1:86" x14ac:dyDescent="0.25">
      <c r="A18">
        <v>20230730001119</v>
      </c>
      <c r="B18">
        <v>100</v>
      </c>
      <c r="C18">
        <v>2</v>
      </c>
      <c r="D18">
        <v>20</v>
      </c>
      <c r="E18">
        <v>0</v>
      </c>
      <c r="F18">
        <v>714.75400000000002</v>
      </c>
      <c r="G18">
        <v>7138.85</v>
      </c>
      <c r="H18">
        <f t="shared" si="0"/>
        <v>-25.593497866982677</v>
      </c>
      <c r="I18">
        <v>2948.4</v>
      </c>
      <c r="J18">
        <f t="shared" si="1"/>
        <v>6.6869300911854168</v>
      </c>
      <c r="K18">
        <v>24986</v>
      </c>
      <c r="L18">
        <v>737.1</v>
      </c>
      <c r="M18">
        <v>34702</v>
      </c>
      <c r="N18">
        <v>697.43600000000004</v>
      </c>
      <c r="O18">
        <v>719.67700000000002</v>
      </c>
      <c r="P18">
        <v>644.02099999999996</v>
      </c>
      <c r="Q18">
        <v>740.62199999999996</v>
      </c>
      <c r="R18">
        <v>624.61500000000001</v>
      </c>
      <c r="S18">
        <v>735.14099999999996</v>
      </c>
      <c r="T18">
        <v>631.91200000000003</v>
      </c>
      <c r="U18">
        <v>678.27700000000004</v>
      </c>
      <c r="V18">
        <v>0.21958800000000001</v>
      </c>
      <c r="W18">
        <f t="shared" si="2"/>
        <v>-28.523486656011876</v>
      </c>
      <c r="X18">
        <v>0.219023</v>
      </c>
      <c r="Y18">
        <v>0</v>
      </c>
      <c r="Z18">
        <v>0</v>
      </c>
      <c r="AA18" s="1">
        <v>3.0341299999999999E-6</v>
      </c>
      <c r="AB18" s="1">
        <v>5.0448499999999996E-6</v>
      </c>
      <c r="AC18">
        <v>0</v>
      </c>
      <c r="AD18">
        <v>0</v>
      </c>
      <c r="AE18">
        <v>0</v>
      </c>
      <c r="AF18">
        <v>0</v>
      </c>
      <c r="AG18">
        <v>1.1565300000000001</v>
      </c>
      <c r="AH18">
        <f t="shared" si="3"/>
        <v>-5.7271415645709522</v>
      </c>
      <c r="AI18">
        <v>1.3445499999999999</v>
      </c>
      <c r="AJ18">
        <v>1.3131999999999999</v>
      </c>
      <c r="AK18">
        <f t="shared" si="4"/>
        <v>-11.478415617332219</v>
      </c>
      <c r="AL18">
        <v>1.58568</v>
      </c>
      <c r="AM18">
        <v>1.2056</v>
      </c>
      <c r="AN18">
        <f t="shared" si="5"/>
        <v>-9.5709570957095664</v>
      </c>
      <c r="AO18">
        <v>1.3910199999999999</v>
      </c>
      <c r="AP18">
        <v>6612</v>
      </c>
      <c r="AQ18">
        <v>25965</v>
      </c>
      <c r="AR18">
        <v>233</v>
      </c>
      <c r="AS18">
        <v>821</v>
      </c>
      <c r="AT18">
        <v>143</v>
      </c>
      <c r="AU18">
        <v>560</v>
      </c>
      <c r="AV18">
        <v>68</v>
      </c>
      <c r="AW18">
        <v>300</v>
      </c>
      <c r="AX18">
        <v>1244.7</v>
      </c>
      <c r="AY18">
        <v>332.73399999999998</v>
      </c>
      <c r="AZ18">
        <v>4356.4399999999996</v>
      </c>
      <c r="BA18">
        <v>83.183599999999998</v>
      </c>
      <c r="BB18">
        <v>7120</v>
      </c>
      <c r="BC18">
        <v>608.375</v>
      </c>
      <c r="BD18">
        <v>744.21400000000006</v>
      </c>
      <c r="BE18">
        <v>506.58800000000002</v>
      </c>
      <c r="BF18">
        <v>759.64400000000001</v>
      </c>
      <c r="BG18">
        <v>567.26700000000005</v>
      </c>
      <c r="BH18">
        <v>704.96400000000006</v>
      </c>
      <c r="BI18">
        <v>506.83300000000003</v>
      </c>
      <c r="BJ18">
        <v>627.89700000000005</v>
      </c>
      <c r="BK18">
        <v>0.17114699999999999</v>
      </c>
      <c r="BL18">
        <v>0.18551699999999999</v>
      </c>
      <c r="BM18">
        <v>0</v>
      </c>
      <c r="BN18">
        <v>0</v>
      </c>
      <c r="BO18" s="1">
        <v>6.6122500000000001E-6</v>
      </c>
      <c r="BP18" s="1">
        <v>1.67891E-6</v>
      </c>
      <c r="BQ18">
        <v>0</v>
      </c>
      <c r="BR18">
        <v>0</v>
      </c>
      <c r="BS18">
        <v>0</v>
      </c>
      <c r="BT18">
        <v>0</v>
      </c>
      <c r="BU18">
        <v>0.83942499999999998</v>
      </c>
      <c r="BV18">
        <v>0.993977</v>
      </c>
      <c r="BW18">
        <v>1.05338</v>
      </c>
      <c r="BX18">
        <v>1.07396</v>
      </c>
      <c r="BY18">
        <v>0.67826799999999998</v>
      </c>
      <c r="BZ18">
        <v>1.0992200000000001</v>
      </c>
      <c r="CA18">
        <v>1357</v>
      </c>
      <c r="CB18">
        <v>5321</v>
      </c>
      <c r="CC18">
        <v>51</v>
      </c>
      <c r="CD18">
        <v>174</v>
      </c>
      <c r="CE18">
        <v>30</v>
      </c>
      <c r="CF18">
        <v>111</v>
      </c>
      <c r="CG18">
        <v>18</v>
      </c>
      <c r="CH18">
        <v>58</v>
      </c>
    </row>
    <row r="19" spans="1:86" x14ac:dyDescent="0.25">
      <c r="A19">
        <v>20230730001542</v>
      </c>
      <c r="B19">
        <v>100</v>
      </c>
      <c r="C19">
        <v>2</v>
      </c>
      <c r="D19">
        <v>25</v>
      </c>
      <c r="E19">
        <v>0</v>
      </c>
      <c r="F19">
        <v>798.98699999999997</v>
      </c>
      <c r="G19">
        <v>7462.61</v>
      </c>
      <c r="H19">
        <f t="shared" si="0"/>
        <v>-22.219025909932782</v>
      </c>
      <c r="I19">
        <v>2873.73</v>
      </c>
      <c r="J19">
        <f t="shared" si="1"/>
        <v>3.9850195397307902</v>
      </c>
      <c r="K19">
        <v>26119.1</v>
      </c>
      <c r="L19">
        <v>718.43200000000002</v>
      </c>
      <c r="M19">
        <v>34468</v>
      </c>
      <c r="N19">
        <v>742.75300000000004</v>
      </c>
      <c r="O19">
        <v>814.35299999999995</v>
      </c>
      <c r="P19">
        <v>913.154</v>
      </c>
      <c r="Q19">
        <v>821.22400000000005</v>
      </c>
      <c r="R19">
        <v>877.50300000000004</v>
      </c>
      <c r="S19">
        <v>804.01700000000005</v>
      </c>
      <c r="T19">
        <v>1011.26</v>
      </c>
      <c r="U19">
        <v>779</v>
      </c>
      <c r="V19">
        <v>0.22594800000000001</v>
      </c>
      <c r="W19">
        <f t="shared" si="2"/>
        <v>-26.453288717746741</v>
      </c>
      <c r="X19">
        <v>0.23216400000000001</v>
      </c>
      <c r="Y19">
        <v>0</v>
      </c>
      <c r="Z19">
        <v>0</v>
      </c>
      <c r="AA19" s="1">
        <v>6.6488200000000003E-6</v>
      </c>
      <c r="AB19" s="1">
        <v>5.36037E-6</v>
      </c>
      <c r="AC19">
        <v>0</v>
      </c>
      <c r="AD19">
        <v>0</v>
      </c>
      <c r="AE19">
        <v>0</v>
      </c>
      <c r="AF19">
        <v>0</v>
      </c>
      <c r="AG19">
        <v>1.2233499999999999</v>
      </c>
      <c r="AH19">
        <f t="shared" si="3"/>
        <v>-0.28040658955486347</v>
      </c>
      <c r="AI19">
        <v>1.31613</v>
      </c>
      <c r="AJ19">
        <v>1.3542000000000001</v>
      </c>
      <c r="AK19">
        <f t="shared" si="4"/>
        <v>-8.7146439453177553</v>
      </c>
      <c r="AL19">
        <v>1.53745</v>
      </c>
      <c r="AM19">
        <v>1.2588600000000001</v>
      </c>
      <c r="AN19">
        <f t="shared" si="5"/>
        <v>-5.5760576057605649</v>
      </c>
      <c r="AO19">
        <v>1.3356699999999999</v>
      </c>
      <c r="AP19">
        <v>8041</v>
      </c>
      <c r="AQ19">
        <v>24318</v>
      </c>
      <c r="AR19">
        <v>273</v>
      </c>
      <c r="AS19">
        <v>763</v>
      </c>
      <c r="AT19">
        <v>193</v>
      </c>
      <c r="AU19">
        <v>522</v>
      </c>
      <c r="AV19">
        <v>85</v>
      </c>
      <c r="AW19">
        <v>273</v>
      </c>
      <c r="AX19">
        <v>304187</v>
      </c>
      <c r="AY19" s="1">
        <v>4304610</v>
      </c>
      <c r="AZ19" s="1">
        <v>1064660</v>
      </c>
      <c r="BA19" s="1">
        <v>1076150</v>
      </c>
      <c r="BB19">
        <v>7280</v>
      </c>
      <c r="BC19">
        <v>837.52599999999995</v>
      </c>
      <c r="BD19">
        <v>1172.83</v>
      </c>
      <c r="BE19">
        <v>1283.48</v>
      </c>
      <c r="BF19">
        <v>1136.8599999999999</v>
      </c>
      <c r="BG19">
        <v>1491.8</v>
      </c>
      <c r="BH19">
        <v>1196.4100000000001</v>
      </c>
      <c r="BI19">
        <v>1719.41</v>
      </c>
      <c r="BJ19">
        <v>1044.1600000000001</v>
      </c>
      <c r="BK19">
        <v>0.20136999999999999</v>
      </c>
      <c r="BL19">
        <v>0.242676</v>
      </c>
      <c r="BM19">
        <v>0</v>
      </c>
      <c r="BN19">
        <v>0</v>
      </c>
      <c r="BO19">
        <v>0</v>
      </c>
      <c r="BP19" s="1">
        <v>2.0037099999999998E-6</v>
      </c>
      <c r="BQ19">
        <v>0</v>
      </c>
      <c r="BR19">
        <v>0</v>
      </c>
      <c r="BS19">
        <v>0</v>
      </c>
      <c r="BT19">
        <v>0</v>
      </c>
      <c r="BU19">
        <v>0.59620300000000004</v>
      </c>
      <c r="BV19">
        <v>0.75941899999999996</v>
      </c>
      <c r="BW19">
        <v>0.751328</v>
      </c>
      <c r="BX19">
        <v>0.92340699999999998</v>
      </c>
      <c r="BY19">
        <v>0.50066999999999995</v>
      </c>
      <c r="BZ19">
        <v>0.83313000000000004</v>
      </c>
      <c r="CA19">
        <v>1742</v>
      </c>
      <c r="CB19">
        <v>5092</v>
      </c>
      <c r="CC19">
        <v>66</v>
      </c>
      <c r="CD19">
        <v>157</v>
      </c>
      <c r="CE19">
        <v>40</v>
      </c>
      <c r="CF19">
        <v>98</v>
      </c>
      <c r="CG19">
        <v>22</v>
      </c>
      <c r="CH19">
        <v>63</v>
      </c>
    </row>
    <row r="20" spans="1:86" x14ac:dyDescent="0.25">
      <c r="A20">
        <v>20230730002028</v>
      </c>
      <c r="B20">
        <v>100</v>
      </c>
      <c r="C20">
        <v>2</v>
      </c>
      <c r="D20">
        <v>30</v>
      </c>
      <c r="E20">
        <v>0</v>
      </c>
      <c r="F20">
        <v>939.82100000000003</v>
      </c>
      <c r="G20">
        <v>8143.8</v>
      </c>
      <c r="H20">
        <f t="shared" si="0"/>
        <v>-15.119147751967549</v>
      </c>
      <c r="I20">
        <v>2834.23</v>
      </c>
      <c r="J20">
        <f t="shared" si="1"/>
        <v>2.555724417426549</v>
      </c>
      <c r="K20">
        <v>28503.3</v>
      </c>
      <c r="L20">
        <v>708.55700000000002</v>
      </c>
      <c r="M20">
        <v>34222</v>
      </c>
      <c r="N20">
        <v>850.61099999999999</v>
      </c>
      <c r="O20">
        <v>965.05600000000004</v>
      </c>
      <c r="P20">
        <v>1195.26</v>
      </c>
      <c r="Q20">
        <v>1012.67</v>
      </c>
      <c r="R20">
        <v>1250.93</v>
      </c>
      <c r="S20">
        <v>1002.33</v>
      </c>
      <c r="T20">
        <v>1361.92</v>
      </c>
      <c r="U20">
        <v>1006.03</v>
      </c>
      <c r="V20">
        <v>0.24359700000000001</v>
      </c>
      <c r="W20">
        <f t="shared" si="2"/>
        <v>-20.708489439060994</v>
      </c>
      <c r="X20">
        <v>0.25761800000000001</v>
      </c>
      <c r="Y20">
        <v>0</v>
      </c>
      <c r="Z20">
        <v>0</v>
      </c>
      <c r="AA20" s="1">
        <v>5.9192699999999998E-6</v>
      </c>
      <c r="AB20" s="1">
        <v>5.72622E-6</v>
      </c>
      <c r="AC20">
        <v>0</v>
      </c>
      <c r="AD20">
        <v>0</v>
      </c>
      <c r="AE20">
        <v>0</v>
      </c>
      <c r="AF20">
        <v>0</v>
      </c>
      <c r="AG20">
        <v>1.204</v>
      </c>
      <c r="AH20">
        <f t="shared" si="3"/>
        <v>-1.8576936558009183</v>
      </c>
      <c r="AI20">
        <v>1.3527</v>
      </c>
      <c r="AJ20">
        <v>1.3726799999999999</v>
      </c>
      <c r="AK20">
        <f t="shared" si="4"/>
        <v>-7.4689244209561316</v>
      </c>
      <c r="AL20">
        <v>1.5157</v>
      </c>
      <c r="AM20">
        <v>1.03417</v>
      </c>
      <c r="AN20">
        <f t="shared" si="5"/>
        <v>-22.429492949294925</v>
      </c>
      <c r="AO20">
        <v>1.41659</v>
      </c>
      <c r="AP20">
        <v>9630</v>
      </c>
      <c r="AQ20">
        <v>22506</v>
      </c>
      <c r="AR20">
        <v>312</v>
      </c>
      <c r="AS20">
        <v>770</v>
      </c>
      <c r="AT20">
        <v>213</v>
      </c>
      <c r="AU20">
        <v>458</v>
      </c>
      <c r="AV20">
        <v>108</v>
      </c>
      <c r="AW20">
        <v>225</v>
      </c>
      <c r="AX20">
        <v>309879</v>
      </c>
      <c r="AY20" s="1">
        <v>4308260</v>
      </c>
      <c r="AZ20" s="1">
        <v>1084580</v>
      </c>
      <c r="BA20" s="1">
        <v>1077060</v>
      </c>
      <c r="BB20">
        <v>8257</v>
      </c>
      <c r="BC20">
        <v>1008.45</v>
      </c>
      <c r="BD20">
        <v>1337.93</v>
      </c>
      <c r="BE20">
        <v>2114.9499999999998</v>
      </c>
      <c r="BF20">
        <v>1336.51</v>
      </c>
      <c r="BG20">
        <v>1936.72</v>
      </c>
      <c r="BH20">
        <v>1451.16</v>
      </c>
      <c r="BI20">
        <v>2241.14</v>
      </c>
      <c r="BJ20">
        <v>1441.11</v>
      </c>
      <c r="BK20">
        <v>0.220999</v>
      </c>
      <c r="BL20">
        <v>0.26826100000000003</v>
      </c>
      <c r="BM20">
        <v>0</v>
      </c>
      <c r="BN20">
        <v>0</v>
      </c>
      <c r="BO20" s="1">
        <v>2.9218799999999998E-6</v>
      </c>
      <c r="BP20" s="1">
        <v>3.2098199999999999E-6</v>
      </c>
      <c r="BQ20">
        <v>0</v>
      </c>
      <c r="BR20">
        <v>0</v>
      </c>
      <c r="BS20">
        <v>0</v>
      </c>
      <c r="BT20">
        <v>0</v>
      </c>
      <c r="BU20">
        <v>0.65972600000000003</v>
      </c>
      <c r="BV20">
        <v>0.85028499999999996</v>
      </c>
      <c r="BW20">
        <v>0.69418100000000005</v>
      </c>
      <c r="BX20">
        <v>0.99136299999999999</v>
      </c>
      <c r="BY20">
        <v>0.43562499999999998</v>
      </c>
      <c r="BZ20">
        <v>0.80680499999999999</v>
      </c>
      <c r="CA20">
        <v>2082</v>
      </c>
      <c r="CB20">
        <v>5610</v>
      </c>
      <c r="CC20">
        <v>80</v>
      </c>
      <c r="CD20">
        <v>206</v>
      </c>
      <c r="CE20">
        <v>65</v>
      </c>
      <c r="CF20">
        <v>122</v>
      </c>
      <c r="CG20">
        <v>36</v>
      </c>
      <c r="CH20">
        <v>56</v>
      </c>
    </row>
    <row r="21" spans="1:86" x14ac:dyDescent="0.25">
      <c r="A21">
        <v>20230730002429</v>
      </c>
      <c r="B21">
        <v>100</v>
      </c>
      <c r="C21">
        <v>2</v>
      </c>
      <c r="D21">
        <v>35</v>
      </c>
      <c r="E21">
        <v>0</v>
      </c>
      <c r="F21">
        <v>833.52200000000005</v>
      </c>
      <c r="G21">
        <v>7811.77</v>
      </c>
      <c r="H21">
        <f t="shared" si="0"/>
        <v>-18.579815913257633</v>
      </c>
      <c r="I21">
        <v>3008.03</v>
      </c>
      <c r="J21">
        <f t="shared" si="1"/>
        <v>8.8446229555652156</v>
      </c>
      <c r="K21">
        <v>27341.200000000001</v>
      </c>
      <c r="L21">
        <v>752.00800000000004</v>
      </c>
      <c r="M21">
        <v>34685</v>
      </c>
      <c r="N21">
        <v>849.27700000000004</v>
      </c>
      <c r="O21">
        <v>827.42200000000003</v>
      </c>
      <c r="P21">
        <v>791.73699999999997</v>
      </c>
      <c r="Q21">
        <v>813.44299999999998</v>
      </c>
      <c r="R21">
        <v>891.74699999999996</v>
      </c>
      <c r="S21">
        <v>761.83</v>
      </c>
      <c r="T21">
        <v>982.94</v>
      </c>
      <c r="U21">
        <v>729.33</v>
      </c>
      <c r="V21">
        <v>0.243508</v>
      </c>
      <c r="W21">
        <f t="shared" si="2"/>
        <v>-20.737459190083886</v>
      </c>
      <c r="X21">
        <v>0.238563</v>
      </c>
      <c r="Y21">
        <v>0</v>
      </c>
      <c r="Z21">
        <v>0</v>
      </c>
      <c r="AA21" s="1">
        <v>5.0081200000000001E-6</v>
      </c>
      <c r="AB21" s="1">
        <v>5.4848700000000002E-6</v>
      </c>
      <c r="AC21">
        <v>0</v>
      </c>
      <c r="AD21">
        <v>0</v>
      </c>
      <c r="AE21">
        <v>0</v>
      </c>
      <c r="AF21">
        <v>0</v>
      </c>
      <c r="AG21">
        <v>1.2732300000000001</v>
      </c>
      <c r="AH21">
        <f t="shared" si="3"/>
        <v>3.7854889589905389</v>
      </c>
      <c r="AI21">
        <v>1.36683</v>
      </c>
      <c r="AJ21">
        <v>1.38035</v>
      </c>
      <c r="AK21">
        <f t="shared" si="4"/>
        <v>-6.9518968910939112</v>
      </c>
      <c r="AL21">
        <v>1.51214</v>
      </c>
      <c r="AM21">
        <v>1.24316</v>
      </c>
      <c r="AN21">
        <f t="shared" si="5"/>
        <v>-6.7536753675367462</v>
      </c>
      <c r="AO21">
        <v>1.4323699999999999</v>
      </c>
      <c r="AP21">
        <v>11388</v>
      </c>
      <c r="AQ21">
        <v>21121</v>
      </c>
      <c r="AR21">
        <v>377</v>
      </c>
      <c r="AS21">
        <v>698</v>
      </c>
      <c r="AT21">
        <v>277</v>
      </c>
      <c r="AU21">
        <v>460</v>
      </c>
      <c r="AV21">
        <v>134</v>
      </c>
      <c r="AW21">
        <v>230</v>
      </c>
      <c r="AX21">
        <v>309692</v>
      </c>
      <c r="AY21" s="1">
        <v>4308220</v>
      </c>
      <c r="AZ21" s="1">
        <v>1083920</v>
      </c>
      <c r="BA21" s="1">
        <v>1077060</v>
      </c>
      <c r="BB21">
        <v>7665</v>
      </c>
      <c r="BC21">
        <v>1139.27</v>
      </c>
      <c r="BD21">
        <v>1094.43</v>
      </c>
      <c r="BE21">
        <v>1047.54</v>
      </c>
      <c r="BF21">
        <v>1097.99</v>
      </c>
      <c r="BG21">
        <v>1452.77</v>
      </c>
      <c r="BH21">
        <v>968.53700000000003</v>
      </c>
      <c r="BI21">
        <v>1770.61</v>
      </c>
      <c r="BJ21">
        <v>1063.97</v>
      </c>
      <c r="BK21">
        <v>0.24818299999999999</v>
      </c>
      <c r="BL21">
        <v>0.245808</v>
      </c>
      <c r="BM21">
        <v>0</v>
      </c>
      <c r="BN21">
        <v>0</v>
      </c>
      <c r="BO21" s="1">
        <v>4.4168499999999999E-6</v>
      </c>
      <c r="BP21" s="1">
        <v>3.0071699999999998E-6</v>
      </c>
      <c r="BQ21">
        <v>0</v>
      </c>
      <c r="BR21">
        <v>0</v>
      </c>
      <c r="BS21">
        <v>0</v>
      </c>
      <c r="BT21">
        <v>0</v>
      </c>
      <c r="BU21">
        <v>0.79157299999999997</v>
      </c>
      <c r="BV21">
        <v>1.0177099999999999</v>
      </c>
      <c r="BW21">
        <v>0.88356000000000001</v>
      </c>
      <c r="BX21">
        <v>1.04514</v>
      </c>
      <c r="BY21">
        <v>0.78845600000000005</v>
      </c>
      <c r="BZ21">
        <v>0.95178200000000002</v>
      </c>
      <c r="CA21">
        <v>2476</v>
      </c>
      <c r="CB21">
        <v>4746</v>
      </c>
      <c r="CC21">
        <v>79</v>
      </c>
      <c r="CD21">
        <v>143</v>
      </c>
      <c r="CE21">
        <v>66</v>
      </c>
      <c r="CF21">
        <v>95</v>
      </c>
      <c r="CG21">
        <v>28</v>
      </c>
      <c r="CH21">
        <v>32</v>
      </c>
    </row>
    <row r="22" spans="1:86" x14ac:dyDescent="0.25">
      <c r="A22">
        <v>20230730002805</v>
      </c>
      <c r="B22">
        <v>100</v>
      </c>
      <c r="C22">
        <v>2</v>
      </c>
      <c r="D22">
        <v>40</v>
      </c>
      <c r="E22">
        <v>0</v>
      </c>
      <c r="F22">
        <v>865.26599999999996</v>
      </c>
      <c r="G22">
        <v>7914.53</v>
      </c>
      <c r="H22">
        <f t="shared" si="0"/>
        <v>-17.508773356096633</v>
      </c>
      <c r="I22">
        <v>2900.43</v>
      </c>
      <c r="J22">
        <f t="shared" si="1"/>
        <v>4.9511506730351691</v>
      </c>
      <c r="K22">
        <v>27700.9</v>
      </c>
      <c r="L22">
        <v>725.10900000000004</v>
      </c>
      <c r="M22">
        <v>34370</v>
      </c>
      <c r="N22">
        <v>841.05100000000004</v>
      </c>
      <c r="O22">
        <v>870.11800000000005</v>
      </c>
      <c r="P22">
        <v>1084.98</v>
      </c>
      <c r="Q22">
        <v>863.76900000000001</v>
      </c>
      <c r="R22">
        <v>1133.96</v>
      </c>
      <c r="S22">
        <v>880.94399999999996</v>
      </c>
      <c r="T22">
        <v>1178.06</v>
      </c>
      <c r="U22">
        <v>841.52499999999998</v>
      </c>
      <c r="V22">
        <v>0.245277</v>
      </c>
      <c r="W22">
        <f t="shared" si="2"/>
        <v>-20.161644700651337</v>
      </c>
      <c r="X22">
        <v>0.24604200000000001</v>
      </c>
      <c r="Y22">
        <v>0</v>
      </c>
      <c r="Z22">
        <v>0</v>
      </c>
      <c r="AA22" s="1">
        <v>3.9344199999999997E-6</v>
      </c>
      <c r="AB22" s="1">
        <v>6.48533E-6</v>
      </c>
      <c r="AC22">
        <v>0</v>
      </c>
      <c r="AD22">
        <v>0</v>
      </c>
      <c r="AE22">
        <v>0</v>
      </c>
      <c r="AF22">
        <v>0</v>
      </c>
      <c r="AG22">
        <v>1.18204</v>
      </c>
      <c r="AH22">
        <f t="shared" si="3"/>
        <v>-3.6477310705173718</v>
      </c>
      <c r="AI22">
        <v>1.36327</v>
      </c>
      <c r="AJ22">
        <v>1.2811600000000001</v>
      </c>
      <c r="AK22">
        <f t="shared" si="4"/>
        <v>-13.638202065413745</v>
      </c>
      <c r="AL22">
        <v>1.5974699999999999</v>
      </c>
      <c r="AM22">
        <v>1.0555099999999999</v>
      </c>
      <c r="AN22">
        <f t="shared" si="5"/>
        <v>-20.828832883288328</v>
      </c>
      <c r="AO22">
        <v>1.35958</v>
      </c>
      <c r="AP22">
        <v>13046</v>
      </c>
      <c r="AQ22">
        <v>19162</v>
      </c>
      <c r="AR22">
        <v>403</v>
      </c>
      <c r="AS22">
        <v>659</v>
      </c>
      <c r="AT22">
        <v>316</v>
      </c>
      <c r="AU22">
        <v>429</v>
      </c>
      <c r="AV22">
        <v>155</v>
      </c>
      <c r="AW22">
        <v>200</v>
      </c>
      <c r="AX22">
        <v>309645</v>
      </c>
      <c r="AY22" s="1">
        <v>4308180</v>
      </c>
      <c r="AZ22" s="1">
        <v>1083760</v>
      </c>
      <c r="BA22" s="1">
        <v>1077050</v>
      </c>
      <c r="BB22">
        <v>7679</v>
      </c>
      <c r="BC22">
        <v>979.39599999999996</v>
      </c>
      <c r="BD22">
        <v>1159.1600000000001</v>
      </c>
      <c r="BE22">
        <v>1975.54</v>
      </c>
      <c r="BF22">
        <v>1188.08</v>
      </c>
      <c r="BG22">
        <v>1862.48</v>
      </c>
      <c r="BH22">
        <v>1227.6400000000001</v>
      </c>
      <c r="BI22">
        <v>2712.39</v>
      </c>
      <c r="BJ22">
        <v>1217.6300000000001</v>
      </c>
      <c r="BK22">
        <v>0.225107</v>
      </c>
      <c r="BL22">
        <v>0.249663</v>
      </c>
      <c r="BM22">
        <v>0</v>
      </c>
      <c r="BN22">
        <v>0</v>
      </c>
      <c r="BO22">
        <v>0</v>
      </c>
      <c r="BP22" s="1">
        <v>4.7058300000000003E-6</v>
      </c>
      <c r="BQ22">
        <v>0</v>
      </c>
      <c r="BR22">
        <v>0</v>
      </c>
      <c r="BS22">
        <v>0</v>
      </c>
      <c r="BT22">
        <v>0</v>
      </c>
      <c r="BU22">
        <v>0.57509200000000005</v>
      </c>
      <c r="BV22">
        <v>0.97924100000000003</v>
      </c>
      <c r="BW22">
        <v>0.66917000000000004</v>
      </c>
      <c r="BX22">
        <v>0.97264200000000001</v>
      </c>
      <c r="BY22">
        <v>0.314745</v>
      </c>
      <c r="BZ22">
        <v>0.86302599999999996</v>
      </c>
      <c r="CA22">
        <v>2812</v>
      </c>
      <c r="CB22">
        <v>4384</v>
      </c>
      <c r="CC22">
        <v>89</v>
      </c>
      <c r="CD22">
        <v>145</v>
      </c>
      <c r="CE22">
        <v>90</v>
      </c>
      <c r="CF22">
        <v>85</v>
      </c>
      <c r="CG22">
        <v>33</v>
      </c>
      <c r="CH22">
        <v>41</v>
      </c>
    </row>
    <row r="23" spans="1:86" x14ac:dyDescent="0.25">
      <c r="A23">
        <v>20230730003134</v>
      </c>
      <c r="B23">
        <v>100</v>
      </c>
      <c r="C23">
        <v>2</v>
      </c>
      <c r="D23">
        <v>45</v>
      </c>
      <c r="E23">
        <v>0</v>
      </c>
      <c r="F23">
        <v>794.46</v>
      </c>
      <c r="G23">
        <v>7677.09</v>
      </c>
      <c r="H23">
        <f t="shared" si="0"/>
        <v>-19.983552888719338</v>
      </c>
      <c r="I23">
        <v>2961.11</v>
      </c>
      <c r="J23">
        <f t="shared" si="1"/>
        <v>7.1468374583876182</v>
      </c>
      <c r="K23">
        <v>26869.8</v>
      </c>
      <c r="L23">
        <v>740.27800000000002</v>
      </c>
      <c r="M23">
        <v>34791</v>
      </c>
      <c r="N23">
        <v>786.375</v>
      </c>
      <c r="O23">
        <v>800.32500000000005</v>
      </c>
      <c r="P23">
        <v>830.15899999999999</v>
      </c>
      <c r="Q23">
        <v>782.74800000000005</v>
      </c>
      <c r="R23">
        <v>850.173</v>
      </c>
      <c r="S23">
        <v>730.91499999999996</v>
      </c>
      <c r="T23">
        <v>798.67399999999998</v>
      </c>
      <c r="U23">
        <v>829.83600000000001</v>
      </c>
      <c r="V23">
        <v>0.23655300000000001</v>
      </c>
      <c r="W23">
        <f t="shared" si="2"/>
        <v>-23.001331306535771</v>
      </c>
      <c r="X23">
        <v>0.234597</v>
      </c>
      <c r="Y23">
        <v>0</v>
      </c>
      <c r="Z23">
        <v>0</v>
      </c>
      <c r="AA23" s="1">
        <v>4.3518800000000001E-6</v>
      </c>
      <c r="AB23" s="1">
        <v>6.4320000000000004E-6</v>
      </c>
      <c r="AC23">
        <v>0</v>
      </c>
      <c r="AD23">
        <v>0</v>
      </c>
      <c r="AE23">
        <v>0</v>
      </c>
      <c r="AF23">
        <v>0</v>
      </c>
      <c r="AG23">
        <v>1.25207</v>
      </c>
      <c r="AH23">
        <f t="shared" si="3"/>
        <v>2.0606623790542771</v>
      </c>
      <c r="AI23">
        <v>1.3005100000000001</v>
      </c>
      <c r="AJ23">
        <v>1.41004</v>
      </c>
      <c r="AK23">
        <f t="shared" si="4"/>
        <v>-4.9505217461644211</v>
      </c>
      <c r="AL23">
        <v>1.4857499999999999</v>
      </c>
      <c r="AM23">
        <v>1.27163</v>
      </c>
      <c r="AN23">
        <f t="shared" si="5"/>
        <v>-4.6182118211821113</v>
      </c>
      <c r="AO23">
        <v>1.49668</v>
      </c>
      <c r="AP23">
        <v>14823</v>
      </c>
      <c r="AQ23">
        <v>17778</v>
      </c>
      <c r="AR23">
        <v>536</v>
      </c>
      <c r="AS23">
        <v>580</v>
      </c>
      <c r="AT23">
        <v>335</v>
      </c>
      <c r="AU23">
        <v>366</v>
      </c>
      <c r="AV23">
        <v>172</v>
      </c>
      <c r="AW23">
        <v>201</v>
      </c>
      <c r="AX23">
        <v>309388</v>
      </c>
      <c r="AY23" s="1">
        <v>4308210</v>
      </c>
      <c r="AZ23" s="1">
        <v>1082860</v>
      </c>
      <c r="BA23" s="1">
        <v>1077050</v>
      </c>
      <c r="BB23">
        <v>7547</v>
      </c>
      <c r="BC23">
        <v>732.18499999999995</v>
      </c>
      <c r="BD23">
        <v>939.23699999999997</v>
      </c>
      <c r="BE23">
        <v>958.24800000000005</v>
      </c>
      <c r="BF23">
        <v>928.04700000000003</v>
      </c>
      <c r="BG23">
        <v>977.50599999999997</v>
      </c>
      <c r="BH23">
        <v>819.22699999999998</v>
      </c>
      <c r="BI23">
        <v>775.51400000000001</v>
      </c>
      <c r="BJ23">
        <v>1055.1300000000001</v>
      </c>
      <c r="BK23">
        <v>0.19444400000000001</v>
      </c>
      <c r="BL23">
        <v>0.21964</v>
      </c>
      <c r="BM23">
        <v>0</v>
      </c>
      <c r="BN23">
        <v>0</v>
      </c>
      <c r="BO23" s="1">
        <v>7.1305300000000002E-6</v>
      </c>
      <c r="BP23" s="1">
        <v>7.5075999999999999E-6</v>
      </c>
      <c r="BQ23">
        <v>0</v>
      </c>
      <c r="BR23">
        <v>0</v>
      </c>
      <c r="BS23">
        <v>0</v>
      </c>
      <c r="BT23">
        <v>0</v>
      </c>
      <c r="BU23">
        <v>0.882185</v>
      </c>
      <c r="BV23">
        <v>0.89095899999999995</v>
      </c>
      <c r="BW23">
        <v>0.98348500000000005</v>
      </c>
      <c r="BX23">
        <v>0.99225399999999997</v>
      </c>
      <c r="BY23">
        <v>0.78898199999999996</v>
      </c>
      <c r="BZ23">
        <v>0.87978000000000001</v>
      </c>
      <c r="CA23">
        <v>3321</v>
      </c>
      <c r="CB23">
        <v>3773</v>
      </c>
      <c r="CC23">
        <v>121</v>
      </c>
      <c r="CD23">
        <v>107</v>
      </c>
      <c r="CE23">
        <v>79</v>
      </c>
      <c r="CF23">
        <v>66</v>
      </c>
      <c r="CG23">
        <v>35</v>
      </c>
      <c r="CH23">
        <v>45</v>
      </c>
    </row>
    <row r="24" spans="1:86" x14ac:dyDescent="0.25">
      <c r="A24">
        <v>20230730003455</v>
      </c>
      <c r="B24">
        <v>100</v>
      </c>
      <c r="C24">
        <v>2</v>
      </c>
      <c r="D24">
        <v>50</v>
      </c>
      <c r="E24">
        <v>0</v>
      </c>
      <c r="F24">
        <v>764.48599999999999</v>
      </c>
      <c r="G24">
        <v>7543.78</v>
      </c>
      <c r="H24">
        <f t="shared" si="0"/>
        <v>-21.373010686453227</v>
      </c>
      <c r="I24">
        <v>2952.99</v>
      </c>
      <c r="J24">
        <f t="shared" si="1"/>
        <v>6.8530178028658222</v>
      </c>
      <c r="K24">
        <v>26403.200000000001</v>
      </c>
      <c r="L24">
        <v>738.24699999999996</v>
      </c>
      <c r="M24">
        <v>34800</v>
      </c>
      <c r="N24">
        <v>781.399</v>
      </c>
      <c r="O24">
        <v>749.92600000000004</v>
      </c>
      <c r="P24">
        <v>734.79899999999998</v>
      </c>
      <c r="Q24">
        <v>735.65899999999999</v>
      </c>
      <c r="R24">
        <v>726.63099999999997</v>
      </c>
      <c r="S24">
        <v>673.76800000000003</v>
      </c>
      <c r="T24">
        <v>909.45799999999997</v>
      </c>
      <c r="U24">
        <v>815.41200000000003</v>
      </c>
      <c r="V24">
        <v>0.234704</v>
      </c>
      <c r="W24">
        <f t="shared" si="2"/>
        <v>-23.603186021606884</v>
      </c>
      <c r="X24">
        <v>0.22750300000000001</v>
      </c>
      <c r="Y24">
        <v>0</v>
      </c>
      <c r="Z24">
        <v>0</v>
      </c>
      <c r="AA24" s="1">
        <v>6.0214100000000003E-6</v>
      </c>
      <c r="AB24" s="1">
        <v>7.9890700000000007E-6</v>
      </c>
      <c r="AC24">
        <v>0</v>
      </c>
      <c r="AD24">
        <v>0</v>
      </c>
      <c r="AE24">
        <v>0</v>
      </c>
      <c r="AF24">
        <v>0</v>
      </c>
      <c r="AG24">
        <v>1.25823</v>
      </c>
      <c r="AH24">
        <f t="shared" si="3"/>
        <v>2.5627858068618026</v>
      </c>
      <c r="AI24">
        <v>1.3751199999999999</v>
      </c>
      <c r="AJ24">
        <v>1.3365800000000001</v>
      </c>
      <c r="AK24">
        <f t="shared" si="4"/>
        <v>-9.9023916736322573</v>
      </c>
      <c r="AL24">
        <v>1.4922299999999999</v>
      </c>
      <c r="AM24">
        <v>1.3363100000000001</v>
      </c>
      <c r="AN24">
        <f t="shared" si="5"/>
        <v>0.23327332733274589</v>
      </c>
      <c r="AO24">
        <v>1.5262899999999999</v>
      </c>
      <c r="AP24">
        <v>16428</v>
      </c>
      <c r="AQ24">
        <v>16211</v>
      </c>
      <c r="AR24">
        <v>548</v>
      </c>
      <c r="AS24">
        <v>510</v>
      </c>
      <c r="AT24">
        <v>385</v>
      </c>
      <c r="AU24">
        <v>358</v>
      </c>
      <c r="AV24">
        <v>190</v>
      </c>
      <c r="AW24">
        <v>170</v>
      </c>
      <c r="AX24">
        <v>309241</v>
      </c>
      <c r="AY24" s="1">
        <v>4308310</v>
      </c>
      <c r="AZ24" s="1">
        <v>1082340</v>
      </c>
      <c r="BA24" s="1">
        <v>1077080</v>
      </c>
      <c r="BB24">
        <v>7515</v>
      </c>
      <c r="BC24">
        <v>644.76900000000001</v>
      </c>
      <c r="BD24">
        <v>735.00099999999998</v>
      </c>
      <c r="BE24">
        <v>795.17499999999995</v>
      </c>
      <c r="BF24">
        <v>796.12599999999998</v>
      </c>
      <c r="BG24">
        <v>732.94399999999996</v>
      </c>
      <c r="BH24">
        <v>722.59699999999998</v>
      </c>
      <c r="BI24">
        <v>995.35299999999995</v>
      </c>
      <c r="BJ24">
        <v>684.57799999999997</v>
      </c>
      <c r="BK24">
        <v>0.180201</v>
      </c>
      <c r="BL24">
        <v>0.19671</v>
      </c>
      <c r="BM24">
        <v>0</v>
      </c>
      <c r="BN24">
        <v>0</v>
      </c>
      <c r="BO24" s="1">
        <v>2.16345E-6</v>
      </c>
      <c r="BP24" s="1">
        <v>4.2844500000000001E-6</v>
      </c>
      <c r="BQ24">
        <v>0</v>
      </c>
      <c r="BR24">
        <v>0</v>
      </c>
      <c r="BS24">
        <v>0</v>
      </c>
      <c r="BT24">
        <v>0</v>
      </c>
      <c r="BU24">
        <v>1.0383100000000001</v>
      </c>
      <c r="BV24">
        <v>1.1920500000000001</v>
      </c>
      <c r="BW24">
        <v>0.92799100000000001</v>
      </c>
      <c r="BX24">
        <v>1.2477199999999999</v>
      </c>
      <c r="BY24">
        <v>1.13174</v>
      </c>
      <c r="BZ24">
        <v>0.99895699999999998</v>
      </c>
      <c r="CA24">
        <v>3616</v>
      </c>
      <c r="CB24">
        <v>3432</v>
      </c>
      <c r="CC24">
        <v>103</v>
      </c>
      <c r="CD24">
        <v>111</v>
      </c>
      <c r="CE24">
        <v>90</v>
      </c>
      <c r="CF24">
        <v>67</v>
      </c>
      <c r="CG24">
        <v>51</v>
      </c>
      <c r="CH24">
        <v>45</v>
      </c>
    </row>
    <row r="25" spans="1:86" x14ac:dyDescent="0.25">
      <c r="A25">
        <v>20230730003932</v>
      </c>
      <c r="B25">
        <v>100</v>
      </c>
      <c r="C25">
        <v>5</v>
      </c>
      <c r="D25">
        <v>0</v>
      </c>
      <c r="E25">
        <v>0</v>
      </c>
      <c r="F25">
        <v>1323.55</v>
      </c>
      <c r="G25">
        <v>9594.39</v>
      </c>
      <c r="H25">
        <f t="shared" si="0"/>
        <v>0</v>
      </c>
      <c r="I25">
        <v>2763.6</v>
      </c>
      <c r="J25">
        <f t="shared" si="1"/>
        <v>0</v>
      </c>
      <c r="K25">
        <v>33580.400000000001</v>
      </c>
      <c r="L25">
        <v>690.90099999999995</v>
      </c>
      <c r="M25">
        <v>33305</v>
      </c>
      <c r="N25">
        <v>0</v>
      </c>
      <c r="O25">
        <v>1326.49</v>
      </c>
      <c r="P25">
        <v>0</v>
      </c>
      <c r="Q25">
        <v>1338.5</v>
      </c>
      <c r="R25">
        <v>0</v>
      </c>
      <c r="S25">
        <v>1211.75</v>
      </c>
      <c r="T25">
        <v>0</v>
      </c>
      <c r="U25">
        <v>1242.8699999999999</v>
      </c>
      <c r="V25">
        <v>0</v>
      </c>
      <c r="W25">
        <v>0</v>
      </c>
      <c r="X25">
        <v>0.30721700000000002</v>
      </c>
      <c r="Y25">
        <v>0</v>
      </c>
      <c r="Z25">
        <v>0</v>
      </c>
      <c r="AA25">
        <v>0</v>
      </c>
      <c r="AB25" s="1">
        <v>6.2168700000000002E-6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1.22679</v>
      </c>
      <c r="AJ25">
        <v>0</v>
      </c>
      <c r="AK25">
        <v>0</v>
      </c>
      <c r="AL25">
        <v>1.4834799999999999</v>
      </c>
      <c r="AM25">
        <v>0</v>
      </c>
      <c r="AN25">
        <v>0</v>
      </c>
      <c r="AO25">
        <v>1.3331999999999999</v>
      </c>
      <c r="AP25">
        <v>0</v>
      </c>
      <c r="AQ25">
        <v>31230</v>
      </c>
      <c r="AR25">
        <v>0</v>
      </c>
      <c r="AS25">
        <v>1019</v>
      </c>
      <c r="AT25">
        <v>0</v>
      </c>
      <c r="AU25">
        <v>703</v>
      </c>
      <c r="AV25">
        <v>0</v>
      </c>
      <c r="AW25">
        <v>353</v>
      </c>
      <c r="AX25">
        <v>311639</v>
      </c>
      <c r="AY25" s="1">
        <v>4308170</v>
      </c>
      <c r="AZ25" s="1">
        <v>1090740</v>
      </c>
      <c r="BA25" s="1">
        <v>1077040</v>
      </c>
      <c r="BB25">
        <v>9186</v>
      </c>
      <c r="BC25">
        <v>0</v>
      </c>
      <c r="BD25">
        <v>2470.37</v>
      </c>
      <c r="BE25">
        <v>0</v>
      </c>
      <c r="BF25">
        <v>2609.71</v>
      </c>
      <c r="BG25">
        <v>0</v>
      </c>
      <c r="BH25">
        <v>2249.0700000000002</v>
      </c>
      <c r="BI25">
        <v>0</v>
      </c>
      <c r="BJ25">
        <v>2305.8000000000002</v>
      </c>
      <c r="BK25">
        <v>0</v>
      </c>
      <c r="BL25">
        <v>0.431757</v>
      </c>
      <c r="BM25">
        <v>0</v>
      </c>
      <c r="BN25">
        <v>0</v>
      </c>
      <c r="BO25">
        <v>0</v>
      </c>
      <c r="BP25" s="1">
        <v>2.07578E-6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0.52931099999999998</v>
      </c>
      <c r="BW25">
        <v>0</v>
      </c>
      <c r="BX25">
        <v>0.79606900000000003</v>
      </c>
      <c r="BY25">
        <v>0</v>
      </c>
      <c r="BZ25">
        <v>0.74004099999999995</v>
      </c>
      <c r="CA25">
        <v>0</v>
      </c>
      <c r="CB25">
        <v>8627</v>
      </c>
      <c r="CC25">
        <v>0</v>
      </c>
      <c r="CD25">
        <v>273</v>
      </c>
      <c r="CE25">
        <v>0</v>
      </c>
      <c r="CF25">
        <v>190</v>
      </c>
      <c r="CG25">
        <v>0</v>
      </c>
      <c r="CH25">
        <v>96</v>
      </c>
    </row>
    <row r="26" spans="1:86" x14ac:dyDescent="0.25">
      <c r="A26">
        <v>20230730004306</v>
      </c>
      <c r="B26">
        <v>100</v>
      </c>
      <c r="C26">
        <v>5</v>
      </c>
      <c r="D26">
        <v>5</v>
      </c>
      <c r="E26">
        <v>0</v>
      </c>
      <c r="F26">
        <v>881.25400000000002</v>
      </c>
      <c r="G26">
        <v>7832.05</v>
      </c>
      <c r="H26">
        <f t="shared" si="0"/>
        <v>-18.368442391856068</v>
      </c>
      <c r="I26">
        <v>2845.32</v>
      </c>
      <c r="J26">
        <f t="shared" si="1"/>
        <v>2.95701259227096</v>
      </c>
      <c r="K26">
        <v>27412.2</v>
      </c>
      <c r="L26">
        <v>711.33</v>
      </c>
      <c r="M26">
        <v>34493</v>
      </c>
      <c r="N26">
        <v>826.52700000000004</v>
      </c>
      <c r="O26">
        <v>884.48800000000006</v>
      </c>
      <c r="P26">
        <v>952.31200000000001</v>
      </c>
      <c r="Q26">
        <v>861.37699999999995</v>
      </c>
      <c r="R26">
        <v>894.64499999999998</v>
      </c>
      <c r="S26">
        <v>884.44</v>
      </c>
      <c r="T26">
        <v>518.63599999999997</v>
      </c>
      <c r="U26">
        <v>912.39200000000005</v>
      </c>
      <c r="V26">
        <v>0.23835799999999999</v>
      </c>
      <c r="W26">
        <f t="shared" si="2"/>
        <v>-22.413798715565882</v>
      </c>
      <c r="X26">
        <v>0.241756</v>
      </c>
      <c r="Y26">
        <v>0</v>
      </c>
      <c r="Z26">
        <v>0</v>
      </c>
      <c r="AA26">
        <v>0</v>
      </c>
      <c r="AB26" s="1">
        <v>6.4693500000000002E-6</v>
      </c>
      <c r="AC26">
        <v>0</v>
      </c>
      <c r="AD26">
        <v>0</v>
      </c>
      <c r="AE26">
        <v>0</v>
      </c>
      <c r="AF26">
        <v>0</v>
      </c>
      <c r="AG26">
        <v>1.3022499999999999</v>
      </c>
      <c r="AH26">
        <f t="shared" si="3"/>
        <v>6.1510119906422336</v>
      </c>
      <c r="AI26">
        <v>1.3128299999999999</v>
      </c>
      <c r="AJ26">
        <v>1.29369</v>
      </c>
      <c r="AK26">
        <f t="shared" si="4"/>
        <v>-12.793566478820065</v>
      </c>
      <c r="AL26">
        <v>1.49837</v>
      </c>
      <c r="AM26">
        <v>0.941048</v>
      </c>
      <c r="AN26">
        <f t="shared" si="5"/>
        <v>-29.41434143414341</v>
      </c>
      <c r="AO26">
        <v>1.33728</v>
      </c>
      <c r="AP26">
        <v>1675</v>
      </c>
      <c r="AQ26">
        <v>30745</v>
      </c>
      <c r="AR26">
        <v>48</v>
      </c>
      <c r="AS26">
        <v>1002</v>
      </c>
      <c r="AT26">
        <v>31</v>
      </c>
      <c r="AU26">
        <v>652</v>
      </c>
      <c r="AV26">
        <v>11</v>
      </c>
      <c r="AW26">
        <v>329</v>
      </c>
      <c r="AX26">
        <v>309881</v>
      </c>
      <c r="AY26" s="1">
        <v>4308200</v>
      </c>
      <c r="AZ26" s="1">
        <v>1084580</v>
      </c>
      <c r="BA26" s="1">
        <v>1077050</v>
      </c>
      <c r="BB26">
        <v>7581</v>
      </c>
      <c r="BC26">
        <v>1090.2</v>
      </c>
      <c r="BD26">
        <v>1346.81</v>
      </c>
      <c r="BE26">
        <v>1581.89</v>
      </c>
      <c r="BF26">
        <v>1336.88</v>
      </c>
      <c r="BG26">
        <v>1756.8</v>
      </c>
      <c r="BH26">
        <v>1381.3</v>
      </c>
      <c r="BI26">
        <v>3</v>
      </c>
      <c r="BJ26">
        <v>1691.56</v>
      </c>
      <c r="BK26">
        <v>0.24474399999999999</v>
      </c>
      <c r="BL26">
        <v>0.27699499999999999</v>
      </c>
      <c r="BM26">
        <v>0</v>
      </c>
      <c r="BN26">
        <v>0</v>
      </c>
      <c r="BO26">
        <v>0</v>
      </c>
      <c r="BP26" s="1">
        <v>3.03306E-6</v>
      </c>
      <c r="BQ26">
        <v>0</v>
      </c>
      <c r="BR26">
        <v>0</v>
      </c>
      <c r="BS26">
        <v>0</v>
      </c>
      <c r="BT26">
        <v>0</v>
      </c>
      <c r="BU26">
        <v>0.83344200000000002</v>
      </c>
      <c r="BV26">
        <v>0.92073000000000005</v>
      </c>
      <c r="BW26">
        <v>0.91904699999999995</v>
      </c>
      <c r="BX26">
        <v>1.0503199999999999</v>
      </c>
      <c r="BY26">
        <v>2.3938600000000001E-2</v>
      </c>
      <c r="BZ26">
        <v>1.0164599999999999</v>
      </c>
      <c r="CA26">
        <v>367</v>
      </c>
      <c r="CB26">
        <v>6800</v>
      </c>
      <c r="CC26">
        <v>9</v>
      </c>
      <c r="CD26">
        <v>205</v>
      </c>
      <c r="CE26">
        <v>5</v>
      </c>
      <c r="CF26">
        <v>128</v>
      </c>
      <c r="CG26">
        <v>1</v>
      </c>
      <c r="CH26">
        <v>66</v>
      </c>
    </row>
    <row r="27" spans="1:86" x14ac:dyDescent="0.25">
      <c r="A27">
        <v>20230730004624</v>
      </c>
      <c r="B27">
        <v>100</v>
      </c>
      <c r="C27">
        <v>5</v>
      </c>
      <c r="D27">
        <v>10</v>
      </c>
      <c r="E27">
        <v>0</v>
      </c>
      <c r="F27">
        <v>774.17100000000005</v>
      </c>
      <c r="G27">
        <v>7354.4</v>
      </c>
      <c r="H27">
        <f t="shared" si="0"/>
        <v>-23.346872495281097</v>
      </c>
      <c r="I27">
        <v>3047.67</v>
      </c>
      <c r="J27">
        <f t="shared" si="1"/>
        <v>10.278983933999138</v>
      </c>
      <c r="K27">
        <v>25740.400000000001</v>
      </c>
      <c r="L27">
        <v>761.91800000000001</v>
      </c>
      <c r="M27">
        <v>34523</v>
      </c>
      <c r="N27">
        <v>738.14800000000002</v>
      </c>
      <c r="O27">
        <v>777.84299999999996</v>
      </c>
      <c r="P27">
        <v>683.32799999999997</v>
      </c>
      <c r="Q27">
        <v>798.93899999999996</v>
      </c>
      <c r="R27">
        <v>701.65300000000002</v>
      </c>
      <c r="S27">
        <v>781.33</v>
      </c>
      <c r="T27">
        <v>820.94399999999996</v>
      </c>
      <c r="U27">
        <v>761.34400000000005</v>
      </c>
      <c r="V27">
        <v>0.22554199999999999</v>
      </c>
      <c r="W27">
        <f t="shared" si="2"/>
        <v>-26.585442862862411</v>
      </c>
      <c r="X27">
        <v>0.22742999999999999</v>
      </c>
      <c r="Y27">
        <v>0</v>
      </c>
      <c r="Z27">
        <v>0</v>
      </c>
      <c r="AA27" s="1">
        <v>4.1218299999999996E-6</v>
      </c>
      <c r="AB27" s="1">
        <v>7.0560900000000002E-6</v>
      </c>
      <c r="AC27">
        <v>0</v>
      </c>
      <c r="AD27">
        <v>0</v>
      </c>
      <c r="AE27">
        <v>0</v>
      </c>
      <c r="AF27">
        <v>0</v>
      </c>
      <c r="AG27">
        <v>1.30124</v>
      </c>
      <c r="AH27">
        <f t="shared" si="3"/>
        <v>6.0686833117322365</v>
      </c>
      <c r="AI27">
        <v>1.34141</v>
      </c>
      <c r="AJ27">
        <v>1.1853899999999999</v>
      </c>
      <c r="AK27">
        <f t="shared" si="4"/>
        <v>-20.09396823684849</v>
      </c>
      <c r="AL27">
        <v>1.5738099999999999</v>
      </c>
      <c r="AM27">
        <v>1.29393</v>
      </c>
      <c r="AN27">
        <f t="shared" si="5"/>
        <v>-2.9455445544554393</v>
      </c>
      <c r="AO27">
        <v>1.4014800000000001</v>
      </c>
      <c r="AP27">
        <v>3260</v>
      </c>
      <c r="AQ27">
        <v>29104</v>
      </c>
      <c r="AR27">
        <v>116</v>
      </c>
      <c r="AS27">
        <v>972</v>
      </c>
      <c r="AT27">
        <v>72</v>
      </c>
      <c r="AU27">
        <v>646</v>
      </c>
      <c r="AV27">
        <v>36</v>
      </c>
      <c r="AW27">
        <v>317</v>
      </c>
      <c r="AX27">
        <v>1567.8</v>
      </c>
      <c r="AY27">
        <v>338.49799999999999</v>
      </c>
      <c r="AZ27">
        <v>5487.29</v>
      </c>
      <c r="BA27">
        <v>84.624499999999998</v>
      </c>
      <c r="BB27">
        <v>7352</v>
      </c>
      <c r="BC27">
        <v>744.75900000000001</v>
      </c>
      <c r="BD27">
        <v>984.68200000000002</v>
      </c>
      <c r="BE27">
        <v>581.40899999999999</v>
      </c>
      <c r="BF27">
        <v>966.69</v>
      </c>
      <c r="BG27">
        <v>1013.31</v>
      </c>
      <c r="BH27">
        <v>990.654</v>
      </c>
      <c r="BI27">
        <v>949.44399999999996</v>
      </c>
      <c r="BJ27">
        <v>1005.01</v>
      </c>
      <c r="BK27">
        <v>0.19478699999999999</v>
      </c>
      <c r="BL27">
        <v>0.22694500000000001</v>
      </c>
      <c r="BM27">
        <v>0</v>
      </c>
      <c r="BN27">
        <v>0</v>
      </c>
      <c r="BO27">
        <v>0</v>
      </c>
      <c r="BP27" s="1">
        <v>3.1565600000000001E-6</v>
      </c>
      <c r="BQ27">
        <v>0</v>
      </c>
      <c r="BR27">
        <v>0</v>
      </c>
      <c r="BS27">
        <v>0</v>
      </c>
      <c r="BT27">
        <v>0</v>
      </c>
      <c r="BU27">
        <v>0.82783799999999996</v>
      </c>
      <c r="BV27">
        <v>0.91166000000000003</v>
      </c>
      <c r="BW27">
        <v>0.77854800000000002</v>
      </c>
      <c r="BX27">
        <v>1.1839500000000001</v>
      </c>
      <c r="BY27">
        <v>0.96671099999999999</v>
      </c>
      <c r="BZ27">
        <v>0.93851099999999998</v>
      </c>
      <c r="CA27">
        <v>710</v>
      </c>
      <c r="CB27">
        <v>6188</v>
      </c>
      <c r="CC27">
        <v>22</v>
      </c>
      <c r="CD27">
        <v>210</v>
      </c>
      <c r="CE27">
        <v>16</v>
      </c>
      <c r="CF27">
        <v>130</v>
      </c>
      <c r="CG27">
        <v>9</v>
      </c>
      <c r="CH27">
        <v>67</v>
      </c>
    </row>
    <row r="28" spans="1:86" x14ac:dyDescent="0.25">
      <c r="A28">
        <v>20230730004941</v>
      </c>
      <c r="B28">
        <v>100</v>
      </c>
      <c r="C28">
        <v>5</v>
      </c>
      <c r="D28">
        <v>15</v>
      </c>
      <c r="E28">
        <v>0</v>
      </c>
      <c r="F28">
        <v>766.93200000000002</v>
      </c>
      <c r="G28">
        <v>7275.18</v>
      </c>
      <c r="H28">
        <f t="shared" si="0"/>
        <v>-24.172563341702798</v>
      </c>
      <c r="I28">
        <v>2899.51</v>
      </c>
      <c r="J28">
        <f t="shared" si="1"/>
        <v>4.9178607613258176</v>
      </c>
      <c r="K28">
        <v>25463.1</v>
      </c>
      <c r="L28">
        <v>724.87800000000004</v>
      </c>
      <c r="M28">
        <v>34525</v>
      </c>
      <c r="N28">
        <v>707.00099999999998</v>
      </c>
      <c r="O28">
        <v>778.14400000000001</v>
      </c>
      <c r="P28">
        <v>702.44399999999996</v>
      </c>
      <c r="Q28">
        <v>765.90599999999995</v>
      </c>
      <c r="R28">
        <v>731.71799999999996</v>
      </c>
      <c r="S28">
        <v>801.83900000000006</v>
      </c>
      <c r="T28">
        <v>856.24599999999998</v>
      </c>
      <c r="U28">
        <v>681.61800000000005</v>
      </c>
      <c r="V28">
        <v>0.217865</v>
      </c>
      <c r="W28">
        <f t="shared" si="2"/>
        <v>-29.084328015702258</v>
      </c>
      <c r="X28">
        <v>0.22603200000000001</v>
      </c>
      <c r="Y28">
        <v>0</v>
      </c>
      <c r="Z28">
        <v>0</v>
      </c>
      <c r="AA28" s="1">
        <v>2.7195599999999999E-6</v>
      </c>
      <c r="AB28" s="1">
        <v>5.0758599999999997E-6</v>
      </c>
      <c r="AC28">
        <v>0</v>
      </c>
      <c r="AD28">
        <v>0</v>
      </c>
      <c r="AE28">
        <v>0</v>
      </c>
      <c r="AF28">
        <v>0</v>
      </c>
      <c r="AG28">
        <v>1.2196800000000001</v>
      </c>
      <c r="AH28">
        <f t="shared" si="3"/>
        <v>-0.57956129410901214</v>
      </c>
      <c r="AI28">
        <v>1.29328</v>
      </c>
      <c r="AJ28">
        <v>1.26661</v>
      </c>
      <c r="AK28">
        <f t="shared" si="4"/>
        <v>-14.619003963653027</v>
      </c>
      <c r="AL28">
        <v>1.48132</v>
      </c>
      <c r="AM28">
        <v>1.19136</v>
      </c>
      <c r="AN28">
        <f t="shared" si="5"/>
        <v>-10.639063906390637</v>
      </c>
      <c r="AO28">
        <v>1.3342700000000001</v>
      </c>
      <c r="AP28">
        <v>4859</v>
      </c>
      <c r="AQ28">
        <v>27503</v>
      </c>
      <c r="AR28">
        <v>189</v>
      </c>
      <c r="AS28">
        <v>904</v>
      </c>
      <c r="AT28">
        <v>110</v>
      </c>
      <c r="AU28">
        <v>597</v>
      </c>
      <c r="AV28">
        <v>57</v>
      </c>
      <c r="AW28">
        <v>306</v>
      </c>
      <c r="AX28">
        <v>309469</v>
      </c>
      <c r="AY28" s="1">
        <v>4308180</v>
      </c>
      <c r="AZ28" s="1">
        <v>1083140</v>
      </c>
      <c r="BA28" s="1">
        <v>1077040</v>
      </c>
      <c r="BB28">
        <v>6749</v>
      </c>
      <c r="BC28">
        <v>819.06</v>
      </c>
      <c r="BD28">
        <v>1161.8</v>
      </c>
      <c r="BE28">
        <v>1148.96</v>
      </c>
      <c r="BF28">
        <v>1134.94</v>
      </c>
      <c r="BG28">
        <v>1253.67</v>
      </c>
      <c r="BH28">
        <v>1433.16</v>
      </c>
      <c r="BI28">
        <v>1372.75</v>
      </c>
      <c r="BJ28">
        <v>997.97799999999995</v>
      </c>
      <c r="BK28">
        <v>0.202157</v>
      </c>
      <c r="BL28">
        <v>0.25265599999999999</v>
      </c>
      <c r="BM28">
        <v>0</v>
      </c>
      <c r="BN28">
        <v>0</v>
      </c>
      <c r="BO28">
        <v>0</v>
      </c>
      <c r="BP28" s="1">
        <v>2.7215300000000001E-6</v>
      </c>
      <c r="BQ28">
        <v>0</v>
      </c>
      <c r="BR28">
        <v>0</v>
      </c>
      <c r="BS28">
        <v>0</v>
      </c>
      <c r="BT28">
        <v>0</v>
      </c>
      <c r="BU28">
        <v>0.93615899999999996</v>
      </c>
      <c r="BV28">
        <v>0.932342</v>
      </c>
      <c r="BW28">
        <v>1.2180899999999999</v>
      </c>
      <c r="BX28">
        <v>1.0606899999999999</v>
      </c>
      <c r="BY28">
        <v>0.90323399999999998</v>
      </c>
      <c r="BZ28">
        <v>0.78760300000000005</v>
      </c>
      <c r="CA28">
        <v>968</v>
      </c>
      <c r="CB28">
        <v>5393</v>
      </c>
      <c r="CC28">
        <v>23</v>
      </c>
      <c r="CD28">
        <v>172</v>
      </c>
      <c r="CE28">
        <v>24</v>
      </c>
      <c r="CF28">
        <v>107</v>
      </c>
      <c r="CG28">
        <v>16</v>
      </c>
      <c r="CH28">
        <v>46</v>
      </c>
    </row>
    <row r="29" spans="1:86" x14ac:dyDescent="0.25">
      <c r="A29">
        <v>20230730005247</v>
      </c>
      <c r="B29">
        <v>100</v>
      </c>
      <c r="C29">
        <v>5</v>
      </c>
      <c r="D29">
        <v>20</v>
      </c>
      <c r="E29">
        <v>0</v>
      </c>
      <c r="F29">
        <v>697.53599999999994</v>
      </c>
      <c r="G29">
        <v>7043.74</v>
      </c>
      <c r="H29">
        <f t="shared" si="0"/>
        <v>-26.58480632953215</v>
      </c>
      <c r="I29">
        <v>2931.09</v>
      </c>
      <c r="J29">
        <f t="shared" si="1"/>
        <v>6.0605731654363959</v>
      </c>
      <c r="K29">
        <v>24653.1</v>
      </c>
      <c r="L29">
        <v>732.77200000000005</v>
      </c>
      <c r="M29">
        <v>34690</v>
      </c>
      <c r="N29">
        <v>691.45500000000004</v>
      </c>
      <c r="O29">
        <v>699.46900000000005</v>
      </c>
      <c r="P29">
        <v>657.12</v>
      </c>
      <c r="Q29">
        <v>704.27300000000002</v>
      </c>
      <c r="R29">
        <v>601.44100000000003</v>
      </c>
      <c r="S29">
        <v>729.13599999999997</v>
      </c>
      <c r="T29">
        <v>660.82100000000003</v>
      </c>
      <c r="U29">
        <v>672.04700000000003</v>
      </c>
      <c r="V29">
        <v>0.21777199999999999</v>
      </c>
      <c r="W29">
        <f t="shared" si="2"/>
        <v>-29.114599778007083</v>
      </c>
      <c r="X29">
        <v>0.21591399999999999</v>
      </c>
      <c r="Y29">
        <v>0</v>
      </c>
      <c r="Z29">
        <v>0</v>
      </c>
      <c r="AA29" s="1">
        <v>4.1454299999999997E-6</v>
      </c>
      <c r="AB29" s="1">
        <v>6.3882199999999998E-6</v>
      </c>
      <c r="AC29">
        <v>0</v>
      </c>
      <c r="AD29">
        <v>0</v>
      </c>
      <c r="AE29">
        <v>0</v>
      </c>
      <c r="AF29">
        <v>0</v>
      </c>
      <c r="AG29">
        <v>1.16414</v>
      </c>
      <c r="AH29">
        <f t="shared" si="3"/>
        <v>-5.1068234987243208</v>
      </c>
      <c r="AI29">
        <v>1.3347</v>
      </c>
      <c r="AJ29">
        <v>1.31</v>
      </c>
      <c r="AK29">
        <f t="shared" si="4"/>
        <v>-11.694124625879679</v>
      </c>
      <c r="AL29">
        <v>1.56809</v>
      </c>
      <c r="AM29">
        <v>1.2321599999999999</v>
      </c>
      <c r="AN29">
        <f t="shared" si="5"/>
        <v>-7.5787578757875798</v>
      </c>
      <c r="AO29">
        <v>1.3868</v>
      </c>
      <c r="AP29">
        <v>6601</v>
      </c>
      <c r="AQ29">
        <v>25965</v>
      </c>
      <c r="AR29">
        <v>233</v>
      </c>
      <c r="AS29">
        <v>821</v>
      </c>
      <c r="AT29">
        <v>143</v>
      </c>
      <c r="AU29">
        <v>560</v>
      </c>
      <c r="AV29">
        <v>67</v>
      </c>
      <c r="AW29">
        <v>300</v>
      </c>
      <c r="AX29">
        <v>309034</v>
      </c>
      <c r="AY29" s="1">
        <v>4308240</v>
      </c>
      <c r="AZ29" s="1">
        <v>1081620</v>
      </c>
      <c r="BA29" s="1">
        <v>1077060</v>
      </c>
      <c r="BB29">
        <v>7162</v>
      </c>
      <c r="BC29">
        <v>546.63099999999997</v>
      </c>
      <c r="BD29">
        <v>627.08100000000002</v>
      </c>
      <c r="BE29">
        <v>475.30799999999999</v>
      </c>
      <c r="BF29">
        <v>571.35400000000004</v>
      </c>
      <c r="BG29">
        <v>600.846</v>
      </c>
      <c r="BH29">
        <v>595.59799999999996</v>
      </c>
      <c r="BI29">
        <v>573.64700000000005</v>
      </c>
      <c r="BJ29">
        <v>516.61900000000003</v>
      </c>
      <c r="BK29">
        <v>0.159718</v>
      </c>
      <c r="BL29">
        <v>0.16861000000000001</v>
      </c>
      <c r="BM29">
        <v>0</v>
      </c>
      <c r="BN29">
        <v>0</v>
      </c>
      <c r="BO29" s="1">
        <v>7.8352599999999999E-6</v>
      </c>
      <c r="BP29" s="1">
        <v>3.51467E-6</v>
      </c>
      <c r="BQ29">
        <v>0</v>
      </c>
      <c r="BR29">
        <v>0</v>
      </c>
      <c r="BS29">
        <v>0</v>
      </c>
      <c r="BT29">
        <v>0</v>
      </c>
      <c r="BU29">
        <v>0.87806899999999999</v>
      </c>
      <c r="BV29">
        <v>0.92883899999999997</v>
      </c>
      <c r="BW29">
        <v>1.1347499999999999</v>
      </c>
      <c r="BX29">
        <v>1.03426</v>
      </c>
      <c r="BY29">
        <v>0.85974200000000001</v>
      </c>
      <c r="BZ29">
        <v>1.0048999999999999</v>
      </c>
      <c r="CA29">
        <v>1337</v>
      </c>
      <c r="CB29">
        <v>5377</v>
      </c>
      <c r="CC29">
        <v>52</v>
      </c>
      <c r="CD29">
        <v>178</v>
      </c>
      <c r="CE29">
        <v>26</v>
      </c>
      <c r="CF29">
        <v>112</v>
      </c>
      <c r="CG29">
        <v>17</v>
      </c>
      <c r="CH29">
        <v>63</v>
      </c>
    </row>
    <row r="30" spans="1:86" x14ac:dyDescent="0.25">
      <c r="A30">
        <v>20230730005548</v>
      </c>
      <c r="B30">
        <v>100</v>
      </c>
      <c r="C30">
        <v>5</v>
      </c>
      <c r="D30">
        <v>25</v>
      </c>
      <c r="E30">
        <v>0</v>
      </c>
      <c r="F30">
        <v>679.19</v>
      </c>
      <c r="G30">
        <v>6967.73</v>
      </c>
      <c r="H30">
        <f t="shared" si="0"/>
        <v>-27.377040124489415</v>
      </c>
      <c r="I30">
        <v>2977.5</v>
      </c>
      <c r="J30">
        <f t="shared" si="1"/>
        <v>7.7399044724272725</v>
      </c>
      <c r="K30">
        <v>24387.1</v>
      </c>
      <c r="L30">
        <v>744.375</v>
      </c>
      <c r="M30">
        <v>34466</v>
      </c>
      <c r="N30">
        <v>663.20100000000002</v>
      </c>
      <c r="O30">
        <v>685.13400000000001</v>
      </c>
      <c r="P30">
        <v>661.51300000000003</v>
      </c>
      <c r="Q30">
        <v>671.79300000000001</v>
      </c>
      <c r="R30">
        <v>656.09799999999996</v>
      </c>
      <c r="S30">
        <v>684.12800000000004</v>
      </c>
      <c r="T30">
        <v>709.10599999999999</v>
      </c>
      <c r="U30">
        <v>656.505</v>
      </c>
      <c r="V30">
        <v>0.21462600000000001</v>
      </c>
      <c r="W30">
        <f t="shared" si="2"/>
        <v>-30.138631651243259</v>
      </c>
      <c r="X30">
        <v>0.21557499999999999</v>
      </c>
      <c r="Y30">
        <v>0</v>
      </c>
      <c r="Z30">
        <v>0</v>
      </c>
      <c r="AA30" s="1">
        <v>4.5501300000000003E-6</v>
      </c>
      <c r="AB30" s="1">
        <v>7.0572E-6</v>
      </c>
      <c r="AC30">
        <v>0</v>
      </c>
      <c r="AD30">
        <v>0</v>
      </c>
      <c r="AE30">
        <v>0</v>
      </c>
      <c r="AF30">
        <v>0</v>
      </c>
      <c r="AG30">
        <v>1.2563299999999999</v>
      </c>
      <c r="AH30">
        <f t="shared" si="3"/>
        <v>2.40791007425883</v>
      </c>
      <c r="AI30">
        <v>1.3712800000000001</v>
      </c>
      <c r="AJ30">
        <v>1.4164399999999999</v>
      </c>
      <c r="AK30">
        <f t="shared" si="4"/>
        <v>-4.5191037290694851</v>
      </c>
      <c r="AL30">
        <v>1.5718799999999999</v>
      </c>
      <c r="AM30">
        <v>1.3525100000000001</v>
      </c>
      <c r="AN30">
        <f t="shared" si="5"/>
        <v>1.4483948394839605</v>
      </c>
      <c r="AO30">
        <v>1.38967</v>
      </c>
      <c r="AP30">
        <v>8039</v>
      </c>
      <c r="AQ30">
        <v>24318</v>
      </c>
      <c r="AR30">
        <v>273</v>
      </c>
      <c r="AS30">
        <v>763</v>
      </c>
      <c r="AT30">
        <v>193</v>
      </c>
      <c r="AU30">
        <v>522</v>
      </c>
      <c r="AV30">
        <v>85</v>
      </c>
      <c r="AW30">
        <v>273</v>
      </c>
      <c r="AX30">
        <v>1131.51</v>
      </c>
      <c r="AY30">
        <v>281.637</v>
      </c>
      <c r="AZ30">
        <v>3960.28</v>
      </c>
      <c r="BA30">
        <v>70.409199999999998</v>
      </c>
      <c r="BB30">
        <v>6791</v>
      </c>
      <c r="BC30">
        <v>544.84199999999998</v>
      </c>
      <c r="BD30">
        <v>642.40800000000002</v>
      </c>
      <c r="BE30">
        <v>429.26900000000001</v>
      </c>
      <c r="BF30">
        <v>600.87099999999998</v>
      </c>
      <c r="BG30">
        <v>569.26499999999999</v>
      </c>
      <c r="BH30">
        <v>631.27099999999996</v>
      </c>
      <c r="BI30">
        <v>576.80999999999995</v>
      </c>
      <c r="BJ30">
        <v>619.10199999999998</v>
      </c>
      <c r="BK30">
        <v>0.164656</v>
      </c>
      <c r="BL30">
        <v>0.17577000000000001</v>
      </c>
      <c r="BM30">
        <v>0</v>
      </c>
      <c r="BN30">
        <v>0</v>
      </c>
      <c r="BO30" s="1">
        <v>8.5957699999999995E-6</v>
      </c>
      <c r="BP30" s="1">
        <v>4.1531400000000004E-6</v>
      </c>
      <c r="BQ30">
        <v>0</v>
      </c>
      <c r="BR30">
        <v>0</v>
      </c>
      <c r="BS30">
        <v>0</v>
      </c>
      <c r="BT30">
        <v>0</v>
      </c>
      <c r="BU30">
        <v>0.76949500000000004</v>
      </c>
      <c r="BV30">
        <v>1.0044500000000001</v>
      </c>
      <c r="BW30">
        <v>1.0486899999999999</v>
      </c>
      <c r="BX30">
        <v>1.1612899999999999</v>
      </c>
      <c r="BY30">
        <v>0.76446199999999997</v>
      </c>
      <c r="BZ30">
        <v>0.94314200000000004</v>
      </c>
      <c r="CA30">
        <v>1638</v>
      </c>
      <c r="CB30">
        <v>4759</v>
      </c>
      <c r="CC30">
        <v>52</v>
      </c>
      <c r="CD30">
        <v>132</v>
      </c>
      <c r="CE30">
        <v>34</v>
      </c>
      <c r="CF30">
        <v>96</v>
      </c>
      <c r="CG30">
        <v>21</v>
      </c>
      <c r="CH30">
        <v>59</v>
      </c>
    </row>
    <row r="31" spans="1:86" x14ac:dyDescent="0.25">
      <c r="A31">
        <v>20230730005926</v>
      </c>
      <c r="B31">
        <v>100</v>
      </c>
      <c r="C31">
        <v>5</v>
      </c>
      <c r="D31">
        <v>30</v>
      </c>
      <c r="E31">
        <v>0</v>
      </c>
      <c r="F31">
        <v>883.37800000000004</v>
      </c>
      <c r="G31">
        <v>7992.47</v>
      </c>
      <c r="H31">
        <f t="shared" si="0"/>
        <v>-16.696423639230833</v>
      </c>
      <c r="I31">
        <v>2919.61</v>
      </c>
      <c r="J31">
        <f t="shared" si="1"/>
        <v>5.6451729628021505</v>
      </c>
      <c r="K31">
        <v>27973.599999999999</v>
      </c>
      <c r="L31">
        <v>729.90300000000002</v>
      </c>
      <c r="M31">
        <v>34351</v>
      </c>
      <c r="N31">
        <v>839.44799999999998</v>
      </c>
      <c r="O31">
        <v>895.505</v>
      </c>
      <c r="P31">
        <v>1072.5</v>
      </c>
      <c r="Q31">
        <v>915.226</v>
      </c>
      <c r="R31">
        <v>1087.19</v>
      </c>
      <c r="S31">
        <v>833.255</v>
      </c>
      <c r="T31">
        <v>1208.23</v>
      </c>
      <c r="U31">
        <v>933.86199999999997</v>
      </c>
      <c r="V31">
        <v>0.24376700000000001</v>
      </c>
      <c r="W31">
        <f t="shared" si="2"/>
        <v>-20.653153959579061</v>
      </c>
      <c r="X31">
        <v>0.249468</v>
      </c>
      <c r="Y31">
        <v>0</v>
      </c>
      <c r="Z31">
        <v>0</v>
      </c>
      <c r="AA31" s="1">
        <v>4.7057499999999998E-6</v>
      </c>
      <c r="AB31" s="1">
        <v>6.5980600000000001E-6</v>
      </c>
      <c r="AC31">
        <v>0</v>
      </c>
      <c r="AD31">
        <v>0</v>
      </c>
      <c r="AE31">
        <v>0</v>
      </c>
      <c r="AF31">
        <v>0</v>
      </c>
      <c r="AG31">
        <v>1.21556</v>
      </c>
      <c r="AH31">
        <f t="shared" si="3"/>
        <v>-0.91539709322704566</v>
      </c>
      <c r="AI31">
        <v>1.3686</v>
      </c>
      <c r="AJ31">
        <v>1.41177</v>
      </c>
      <c r="AK31">
        <f t="shared" si="4"/>
        <v>-4.8339040634184451</v>
      </c>
      <c r="AL31">
        <v>1.5978000000000001</v>
      </c>
      <c r="AM31">
        <v>1.0684899999999999</v>
      </c>
      <c r="AN31">
        <f t="shared" si="5"/>
        <v>-19.855235523552356</v>
      </c>
      <c r="AO31">
        <v>1.4689099999999999</v>
      </c>
      <c r="AP31">
        <v>9670</v>
      </c>
      <c r="AQ31">
        <v>22589</v>
      </c>
      <c r="AR31">
        <v>314</v>
      </c>
      <c r="AS31">
        <v>773</v>
      </c>
      <c r="AT31">
        <v>213</v>
      </c>
      <c r="AU31">
        <v>459</v>
      </c>
      <c r="AV31">
        <v>108</v>
      </c>
      <c r="AW31">
        <v>225</v>
      </c>
      <c r="AX31">
        <v>309729</v>
      </c>
      <c r="AY31" s="1">
        <v>4308290</v>
      </c>
      <c r="AZ31" s="1">
        <v>1084050</v>
      </c>
      <c r="BA31" s="1">
        <v>1077070</v>
      </c>
      <c r="BB31">
        <v>8150</v>
      </c>
      <c r="BC31">
        <v>906.91800000000001</v>
      </c>
      <c r="BD31">
        <v>1130.43</v>
      </c>
      <c r="BE31">
        <v>1653.48</v>
      </c>
      <c r="BF31">
        <v>1064.1400000000001</v>
      </c>
      <c r="BG31">
        <v>1681.63</v>
      </c>
      <c r="BH31">
        <v>1053.44</v>
      </c>
      <c r="BI31">
        <v>2210</v>
      </c>
      <c r="BJ31">
        <v>1266.4100000000001</v>
      </c>
      <c r="BK31">
        <v>0.213336</v>
      </c>
      <c r="BL31">
        <v>0.248445</v>
      </c>
      <c r="BM31">
        <v>0</v>
      </c>
      <c r="BN31">
        <v>0</v>
      </c>
      <c r="BO31" s="1">
        <v>1.6883499999999999E-6</v>
      </c>
      <c r="BP31" s="1">
        <v>2.80823E-6</v>
      </c>
      <c r="BQ31">
        <v>0</v>
      </c>
      <c r="BR31">
        <v>0</v>
      </c>
      <c r="BS31">
        <v>0</v>
      </c>
      <c r="BT31">
        <v>0</v>
      </c>
      <c r="BU31">
        <v>0.79679699999999998</v>
      </c>
      <c r="BV31">
        <v>0.86517699999999997</v>
      </c>
      <c r="BW31">
        <v>0.90939899999999996</v>
      </c>
      <c r="BX31">
        <v>1.1766799999999999</v>
      </c>
      <c r="BY31">
        <v>0.56024200000000002</v>
      </c>
      <c r="BZ31">
        <v>0.99885699999999999</v>
      </c>
      <c r="CA31">
        <v>2156</v>
      </c>
      <c r="CB31">
        <v>5466</v>
      </c>
      <c r="CC31">
        <v>85</v>
      </c>
      <c r="CD31">
        <v>192</v>
      </c>
      <c r="CE31">
        <v>59</v>
      </c>
      <c r="CF31">
        <v>107</v>
      </c>
      <c r="CG31">
        <v>31</v>
      </c>
      <c r="CH31">
        <v>54</v>
      </c>
    </row>
    <row r="32" spans="1:86" x14ac:dyDescent="0.25">
      <c r="A32">
        <v>20230730010254</v>
      </c>
      <c r="B32">
        <v>100</v>
      </c>
      <c r="C32">
        <v>5</v>
      </c>
      <c r="D32">
        <v>35</v>
      </c>
      <c r="E32">
        <v>0</v>
      </c>
      <c r="F32">
        <v>830.56299999999999</v>
      </c>
      <c r="G32">
        <v>7784.9</v>
      </c>
      <c r="H32">
        <f t="shared" si="0"/>
        <v>-18.859875406357254</v>
      </c>
      <c r="I32">
        <v>2997.34</v>
      </c>
      <c r="J32">
        <f t="shared" si="1"/>
        <v>8.4578086553770522</v>
      </c>
      <c r="K32">
        <v>27247.200000000001</v>
      </c>
      <c r="L32">
        <v>749.33399999999995</v>
      </c>
      <c r="M32">
        <v>34698</v>
      </c>
      <c r="N32">
        <v>769.99900000000002</v>
      </c>
      <c r="O32">
        <v>858.649</v>
      </c>
      <c r="P32">
        <v>907.58199999999999</v>
      </c>
      <c r="Q32">
        <v>882.18700000000001</v>
      </c>
      <c r="R32">
        <v>972.79399999999998</v>
      </c>
      <c r="S32">
        <v>809.72900000000004</v>
      </c>
      <c r="T32">
        <v>923.60400000000004</v>
      </c>
      <c r="U32">
        <v>780.88699999999994</v>
      </c>
      <c r="V32">
        <v>0.23308200000000001</v>
      </c>
      <c r="W32">
        <f t="shared" si="2"/>
        <v>-24.131151596428584</v>
      </c>
      <c r="X32">
        <v>0.24279700000000001</v>
      </c>
      <c r="Y32">
        <v>0</v>
      </c>
      <c r="Z32">
        <v>0</v>
      </c>
      <c r="AA32" s="1">
        <v>7.3988100000000001E-6</v>
      </c>
      <c r="AB32" s="1">
        <v>3.7561299999999999E-6</v>
      </c>
      <c r="AC32">
        <v>0</v>
      </c>
      <c r="AD32">
        <v>0</v>
      </c>
      <c r="AE32">
        <v>0</v>
      </c>
      <c r="AF32">
        <v>0</v>
      </c>
      <c r="AG32">
        <v>1.2821199999999999</v>
      </c>
      <c r="AH32">
        <f t="shared" si="3"/>
        <v>4.5101443604854845</v>
      </c>
      <c r="AI32">
        <v>1.3549500000000001</v>
      </c>
      <c r="AJ32">
        <v>1.37405</v>
      </c>
      <c r="AK32">
        <f t="shared" si="4"/>
        <v>-7.3765740016717398</v>
      </c>
      <c r="AL32">
        <v>1.5144599999999999</v>
      </c>
      <c r="AM32">
        <v>1.2256499999999999</v>
      </c>
      <c r="AN32">
        <f t="shared" si="5"/>
        <v>-8.06705670567057</v>
      </c>
      <c r="AO32">
        <v>1.4024799999999999</v>
      </c>
      <c r="AP32">
        <v>11386</v>
      </c>
      <c r="AQ32">
        <v>21133</v>
      </c>
      <c r="AR32">
        <v>378</v>
      </c>
      <c r="AS32">
        <v>699</v>
      </c>
      <c r="AT32">
        <v>277</v>
      </c>
      <c r="AU32">
        <v>461</v>
      </c>
      <c r="AV32">
        <v>134</v>
      </c>
      <c r="AW32">
        <v>230</v>
      </c>
      <c r="AX32">
        <v>309689</v>
      </c>
      <c r="AY32" s="1">
        <v>4308220</v>
      </c>
      <c r="AZ32" s="1">
        <v>1083910</v>
      </c>
      <c r="BA32" s="1">
        <v>1077050</v>
      </c>
      <c r="BB32">
        <v>7775</v>
      </c>
      <c r="BC32">
        <v>861.54700000000003</v>
      </c>
      <c r="BD32">
        <v>1214.3599999999999</v>
      </c>
      <c r="BE32">
        <v>1318.29</v>
      </c>
      <c r="BF32">
        <v>1343.15</v>
      </c>
      <c r="BG32">
        <v>1582.72</v>
      </c>
      <c r="BH32">
        <v>1129.46</v>
      </c>
      <c r="BI32">
        <v>1552.68</v>
      </c>
      <c r="BJ32">
        <v>1366.16</v>
      </c>
      <c r="BK32">
        <v>0.21218999999999999</v>
      </c>
      <c r="BL32">
        <v>0.25873600000000002</v>
      </c>
      <c r="BM32">
        <v>0</v>
      </c>
      <c r="BN32">
        <v>0</v>
      </c>
      <c r="BO32" s="1">
        <v>5.3713999999999999E-6</v>
      </c>
      <c r="BP32" s="1">
        <v>3.0822100000000002E-6</v>
      </c>
      <c r="BQ32">
        <v>0</v>
      </c>
      <c r="BR32">
        <v>0</v>
      </c>
      <c r="BS32">
        <v>0</v>
      </c>
      <c r="BT32">
        <v>0</v>
      </c>
      <c r="BU32">
        <v>0.78632400000000002</v>
      </c>
      <c r="BV32">
        <v>0.86202699999999999</v>
      </c>
      <c r="BW32">
        <v>0.81270799999999999</v>
      </c>
      <c r="BX32">
        <v>0.99569200000000002</v>
      </c>
      <c r="BY32">
        <v>0.61767300000000003</v>
      </c>
      <c r="BZ32">
        <v>0.90520500000000004</v>
      </c>
      <c r="CA32">
        <v>2404</v>
      </c>
      <c r="CB32">
        <v>4888</v>
      </c>
      <c r="CC32">
        <v>93</v>
      </c>
      <c r="CD32">
        <v>151</v>
      </c>
      <c r="CE32">
        <v>72</v>
      </c>
      <c r="CF32">
        <v>101</v>
      </c>
      <c r="CG32">
        <v>28</v>
      </c>
      <c r="CH32">
        <v>38</v>
      </c>
    </row>
    <row r="33" spans="1:86" x14ac:dyDescent="0.25">
      <c r="A33">
        <v>20230730010615</v>
      </c>
      <c r="B33">
        <v>100</v>
      </c>
      <c r="C33">
        <v>5</v>
      </c>
      <c r="D33">
        <v>40</v>
      </c>
      <c r="E33">
        <v>0</v>
      </c>
      <c r="F33">
        <v>767.827</v>
      </c>
      <c r="G33">
        <v>7587.33</v>
      </c>
      <c r="H33">
        <f t="shared" si="0"/>
        <v>-20.919099598828062</v>
      </c>
      <c r="I33">
        <v>3044.64</v>
      </c>
      <c r="J33">
        <f t="shared" si="1"/>
        <v>10.169344333478071</v>
      </c>
      <c r="K33">
        <v>26555.7</v>
      </c>
      <c r="L33">
        <v>761.15899999999999</v>
      </c>
      <c r="M33">
        <v>34675</v>
      </c>
      <c r="N33">
        <v>766.49599999999998</v>
      </c>
      <c r="O33">
        <v>768.71199999999999</v>
      </c>
      <c r="P33">
        <v>771.40800000000002</v>
      </c>
      <c r="Q33">
        <v>763.82500000000005</v>
      </c>
      <c r="R33">
        <v>786.47199999999998</v>
      </c>
      <c r="S33">
        <v>780.47299999999996</v>
      </c>
      <c r="T33">
        <v>754.03200000000004</v>
      </c>
      <c r="U33">
        <v>729.70799999999997</v>
      </c>
      <c r="V33">
        <v>0.23479900000000001</v>
      </c>
      <c r="W33">
        <f t="shared" si="2"/>
        <v>-23.572263253661095</v>
      </c>
      <c r="X33">
        <v>0.232603</v>
      </c>
      <c r="Y33">
        <v>0</v>
      </c>
      <c r="Z33">
        <v>0</v>
      </c>
      <c r="AA33" s="1">
        <v>3.1352000000000001E-6</v>
      </c>
      <c r="AB33" s="1">
        <v>9.5828200000000005E-6</v>
      </c>
      <c r="AC33">
        <v>0</v>
      </c>
      <c r="AD33">
        <v>0</v>
      </c>
      <c r="AE33">
        <v>0</v>
      </c>
      <c r="AF33">
        <v>0</v>
      </c>
      <c r="AG33">
        <v>1.2612000000000001</v>
      </c>
      <c r="AH33">
        <f t="shared" si="3"/>
        <v>2.8048810309833021</v>
      </c>
      <c r="AI33">
        <v>1.3874299999999999</v>
      </c>
      <c r="AJ33">
        <v>1.3970199999999999</v>
      </c>
      <c r="AK33">
        <f t="shared" si="4"/>
        <v>-5.8281877746919397</v>
      </c>
      <c r="AL33">
        <v>1.6122399999999999</v>
      </c>
      <c r="AM33">
        <v>1.2481899999999999</v>
      </c>
      <c r="AN33">
        <f t="shared" si="5"/>
        <v>-6.3763876387638794</v>
      </c>
      <c r="AO33">
        <v>1.3513999999999999</v>
      </c>
      <c r="AP33">
        <v>13160</v>
      </c>
      <c r="AQ33">
        <v>19335</v>
      </c>
      <c r="AR33">
        <v>407</v>
      </c>
      <c r="AS33">
        <v>662</v>
      </c>
      <c r="AT33">
        <v>320</v>
      </c>
      <c r="AU33">
        <v>433</v>
      </c>
      <c r="AV33">
        <v>156</v>
      </c>
      <c r="AW33">
        <v>202</v>
      </c>
      <c r="AX33">
        <v>1413.52</v>
      </c>
      <c r="AY33">
        <v>351.10399999999998</v>
      </c>
      <c r="AZ33">
        <v>4947.32</v>
      </c>
      <c r="BA33">
        <v>87.7761</v>
      </c>
      <c r="BB33">
        <v>7456</v>
      </c>
      <c r="BC33">
        <v>681.83699999999999</v>
      </c>
      <c r="BD33">
        <v>805.16499999999996</v>
      </c>
      <c r="BE33">
        <v>768.74699999999996</v>
      </c>
      <c r="BF33">
        <v>832.29499999999996</v>
      </c>
      <c r="BG33">
        <v>799.875</v>
      </c>
      <c r="BH33">
        <v>895.94899999999996</v>
      </c>
      <c r="BI33">
        <v>826.71400000000006</v>
      </c>
      <c r="BJ33">
        <v>767.65200000000004</v>
      </c>
      <c r="BK33">
        <v>0.18357999999999999</v>
      </c>
      <c r="BL33">
        <v>0.20799300000000001</v>
      </c>
      <c r="BM33">
        <v>0</v>
      </c>
      <c r="BN33">
        <v>0</v>
      </c>
      <c r="BO33" s="1">
        <v>1.16397E-6</v>
      </c>
      <c r="BP33" s="1">
        <v>1.2305400000000001E-5</v>
      </c>
      <c r="BQ33">
        <v>0</v>
      </c>
      <c r="BR33">
        <v>0</v>
      </c>
      <c r="BS33">
        <v>0</v>
      </c>
      <c r="BT33">
        <v>0</v>
      </c>
      <c r="BU33">
        <v>0.92987200000000003</v>
      </c>
      <c r="BV33">
        <v>1.04389</v>
      </c>
      <c r="BW33">
        <v>1.0701499999999999</v>
      </c>
      <c r="BX33">
        <v>1.1620600000000001</v>
      </c>
      <c r="BY33">
        <v>1.01111</v>
      </c>
      <c r="BZ33">
        <v>0.81636699999999995</v>
      </c>
      <c r="CA33">
        <v>2824</v>
      </c>
      <c r="CB33">
        <v>4182</v>
      </c>
      <c r="CC33">
        <v>79</v>
      </c>
      <c r="CD33">
        <v>139</v>
      </c>
      <c r="CE33">
        <v>80</v>
      </c>
      <c r="CF33">
        <v>78</v>
      </c>
      <c r="CG33">
        <v>28</v>
      </c>
      <c r="CH33">
        <v>46</v>
      </c>
    </row>
    <row r="34" spans="1:86" x14ac:dyDescent="0.25">
      <c r="A34">
        <v>20230730010938</v>
      </c>
      <c r="B34">
        <v>100</v>
      </c>
      <c r="C34">
        <v>5</v>
      </c>
      <c r="D34">
        <v>45</v>
      </c>
      <c r="E34">
        <v>0</v>
      </c>
      <c r="F34">
        <v>774.91700000000003</v>
      </c>
      <c r="G34">
        <v>7644.89</v>
      </c>
      <c r="H34">
        <f t="shared" si="0"/>
        <v>-20.319165679110387</v>
      </c>
      <c r="I34">
        <v>3016.16</v>
      </c>
      <c r="J34">
        <f t="shared" si="1"/>
        <v>9.1388044579533929</v>
      </c>
      <c r="K34">
        <v>26757.1</v>
      </c>
      <c r="L34">
        <v>754.04</v>
      </c>
      <c r="M34">
        <v>34785</v>
      </c>
      <c r="N34">
        <v>780.20500000000004</v>
      </c>
      <c r="O34">
        <v>771.04600000000005</v>
      </c>
      <c r="P34">
        <v>787.17</v>
      </c>
      <c r="Q34">
        <v>763.029</v>
      </c>
      <c r="R34">
        <v>825.49900000000002</v>
      </c>
      <c r="S34">
        <v>699.54100000000005</v>
      </c>
      <c r="T34">
        <v>798.14499999999998</v>
      </c>
      <c r="U34">
        <v>762.09500000000003</v>
      </c>
      <c r="V34">
        <v>0.237265</v>
      </c>
      <c r="W34">
        <f t="shared" si="2"/>
        <v>-22.769573298352633</v>
      </c>
      <c r="X34">
        <v>0.23227200000000001</v>
      </c>
      <c r="Y34">
        <v>0</v>
      </c>
      <c r="Z34">
        <v>0</v>
      </c>
      <c r="AA34" s="1">
        <v>4.6896500000000001E-6</v>
      </c>
      <c r="AB34" s="1">
        <v>5.6714800000000001E-6</v>
      </c>
      <c r="AC34">
        <v>0</v>
      </c>
      <c r="AD34">
        <v>0</v>
      </c>
      <c r="AE34">
        <v>0</v>
      </c>
      <c r="AF34">
        <v>0</v>
      </c>
      <c r="AG34">
        <v>1.2719100000000001</v>
      </c>
      <c r="AH34">
        <f t="shared" si="3"/>
        <v>3.677891081603212</v>
      </c>
      <c r="AI34">
        <v>1.32803</v>
      </c>
      <c r="AJ34">
        <v>1.43204</v>
      </c>
      <c r="AK34">
        <f t="shared" si="4"/>
        <v>-3.4675223124005674</v>
      </c>
      <c r="AL34">
        <v>1.5222100000000001</v>
      </c>
      <c r="AM34">
        <v>1.28206</v>
      </c>
      <c r="AN34">
        <f t="shared" si="5"/>
        <v>-3.8358835883588336</v>
      </c>
      <c r="AO34">
        <v>1.5263199999999999</v>
      </c>
      <c r="AP34">
        <v>14817</v>
      </c>
      <c r="AQ34">
        <v>17778</v>
      </c>
      <c r="AR34">
        <v>536</v>
      </c>
      <c r="AS34">
        <v>580</v>
      </c>
      <c r="AT34">
        <v>335</v>
      </c>
      <c r="AU34">
        <v>366</v>
      </c>
      <c r="AV34">
        <v>172</v>
      </c>
      <c r="AW34">
        <v>201</v>
      </c>
      <c r="AX34">
        <v>309382</v>
      </c>
      <c r="AY34" s="1">
        <v>4308290</v>
      </c>
      <c r="AZ34" s="1">
        <v>1082840</v>
      </c>
      <c r="BA34" s="1">
        <v>1077070</v>
      </c>
      <c r="BB34">
        <v>7781</v>
      </c>
      <c r="BC34">
        <v>687.79700000000003</v>
      </c>
      <c r="BD34">
        <v>769.02200000000005</v>
      </c>
      <c r="BE34">
        <v>652.71600000000001</v>
      </c>
      <c r="BF34">
        <v>749.86500000000001</v>
      </c>
      <c r="BG34">
        <v>819.4</v>
      </c>
      <c r="BH34">
        <v>697.18799999999999</v>
      </c>
      <c r="BI34">
        <v>815.42899999999997</v>
      </c>
      <c r="BJ34">
        <v>756.30399999999997</v>
      </c>
      <c r="BK34">
        <v>0.19542599999999999</v>
      </c>
      <c r="BL34">
        <v>0.204905</v>
      </c>
      <c r="BM34">
        <v>0</v>
      </c>
      <c r="BN34">
        <v>0</v>
      </c>
      <c r="BO34" s="1">
        <v>1.1785400000000001E-6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0.90981199999999995</v>
      </c>
      <c r="BV34">
        <v>1.0315000000000001</v>
      </c>
      <c r="BW34">
        <v>1.11171</v>
      </c>
      <c r="BX34">
        <v>1.1606399999999999</v>
      </c>
      <c r="BY34">
        <v>0.86470999999999998</v>
      </c>
      <c r="BZ34">
        <v>1.0693900000000001</v>
      </c>
      <c r="CA34">
        <v>3358</v>
      </c>
      <c r="CB34">
        <v>3948</v>
      </c>
      <c r="CC34">
        <v>134</v>
      </c>
      <c r="CD34">
        <v>111</v>
      </c>
      <c r="CE34">
        <v>85</v>
      </c>
      <c r="CF34">
        <v>64</v>
      </c>
      <c r="CG34">
        <v>35</v>
      </c>
      <c r="CH34">
        <v>46</v>
      </c>
    </row>
    <row r="35" spans="1:86" x14ac:dyDescent="0.25">
      <c r="A35">
        <v>20230730011317</v>
      </c>
      <c r="B35">
        <v>100</v>
      </c>
      <c r="C35">
        <v>5</v>
      </c>
      <c r="D35">
        <v>50</v>
      </c>
      <c r="E35">
        <v>0</v>
      </c>
      <c r="F35">
        <v>877.08399999999995</v>
      </c>
      <c r="G35">
        <v>7962.81</v>
      </c>
      <c r="H35">
        <f t="shared" si="0"/>
        <v>-17.005562625659358</v>
      </c>
      <c r="I35">
        <v>2788.13</v>
      </c>
      <c r="J35">
        <f t="shared" si="1"/>
        <v>0.88761036329426113</v>
      </c>
      <c r="K35">
        <v>27869.8</v>
      </c>
      <c r="L35">
        <v>697.03300000000002</v>
      </c>
      <c r="M35">
        <v>34453</v>
      </c>
      <c r="N35">
        <v>855.66</v>
      </c>
      <c r="O35">
        <v>893.56600000000003</v>
      </c>
      <c r="P35">
        <v>836.79200000000003</v>
      </c>
      <c r="Q35">
        <v>785.02599999999995</v>
      </c>
      <c r="R35">
        <v>981.76800000000003</v>
      </c>
      <c r="S35">
        <v>857.44799999999998</v>
      </c>
      <c r="T35">
        <v>1509.33</v>
      </c>
      <c r="U35">
        <v>896.87</v>
      </c>
      <c r="V35">
        <v>0.24560499999999999</v>
      </c>
      <c r="W35">
        <f t="shared" si="2"/>
        <v>-20.054879775533262</v>
      </c>
      <c r="X35">
        <v>0.247139</v>
      </c>
      <c r="Y35">
        <v>0</v>
      </c>
      <c r="Z35">
        <v>0</v>
      </c>
      <c r="AA35" s="1">
        <v>3.7124799999999999E-6</v>
      </c>
      <c r="AB35" s="1">
        <v>5.2170500000000003E-6</v>
      </c>
      <c r="AC35">
        <v>0</v>
      </c>
      <c r="AD35">
        <v>0</v>
      </c>
      <c r="AE35">
        <v>0</v>
      </c>
      <c r="AF35">
        <v>0</v>
      </c>
      <c r="AG35">
        <v>1.22062</v>
      </c>
      <c r="AH35">
        <f t="shared" si="3"/>
        <v>-0.50293856324228337</v>
      </c>
      <c r="AI35">
        <v>1.3385499999999999</v>
      </c>
      <c r="AJ35">
        <v>1.2723800000000001</v>
      </c>
      <c r="AK35">
        <f t="shared" si="4"/>
        <v>-14.230053657615866</v>
      </c>
      <c r="AL35">
        <v>1.4778</v>
      </c>
      <c r="AM35">
        <v>1.06664</v>
      </c>
      <c r="AN35">
        <f t="shared" si="5"/>
        <v>-19.993999399939987</v>
      </c>
      <c r="AO35">
        <v>1.48092</v>
      </c>
      <c r="AP35">
        <v>16276</v>
      </c>
      <c r="AQ35">
        <v>16045</v>
      </c>
      <c r="AR35">
        <v>543</v>
      </c>
      <c r="AS35">
        <v>505</v>
      </c>
      <c r="AT35">
        <v>375</v>
      </c>
      <c r="AU35">
        <v>355</v>
      </c>
      <c r="AV35">
        <v>185</v>
      </c>
      <c r="AW35">
        <v>169</v>
      </c>
      <c r="AX35">
        <v>1793.39</v>
      </c>
      <c r="AY35">
        <v>292.39400000000001</v>
      </c>
      <c r="AZ35">
        <v>6276.88</v>
      </c>
      <c r="BA35">
        <v>73.098600000000005</v>
      </c>
      <c r="BB35">
        <v>7754</v>
      </c>
      <c r="BC35">
        <v>933.00900000000001</v>
      </c>
      <c r="BD35">
        <v>1245.47</v>
      </c>
      <c r="BE35">
        <v>1242.2</v>
      </c>
      <c r="BF35">
        <v>1027.46</v>
      </c>
      <c r="BG35">
        <v>1544.44</v>
      </c>
      <c r="BH35">
        <v>1292.8</v>
      </c>
      <c r="BI35">
        <v>2811.64</v>
      </c>
      <c r="BJ35">
        <v>1143.93</v>
      </c>
      <c r="BK35">
        <v>0.22075500000000001</v>
      </c>
      <c r="BL35">
        <v>0.26528200000000002</v>
      </c>
      <c r="BM35">
        <v>0</v>
      </c>
      <c r="BN35">
        <v>0</v>
      </c>
      <c r="BO35" s="1">
        <v>2.0437800000000001E-6</v>
      </c>
      <c r="BP35" s="1">
        <v>6.5364699999999996E-6</v>
      </c>
      <c r="BQ35">
        <v>0</v>
      </c>
      <c r="BR35">
        <v>0</v>
      </c>
      <c r="BS35">
        <v>0</v>
      </c>
      <c r="BT35">
        <v>0</v>
      </c>
      <c r="BU35">
        <v>0.84517200000000003</v>
      </c>
      <c r="BV35">
        <v>1.0003500000000001</v>
      </c>
      <c r="BW35">
        <v>0.595526</v>
      </c>
      <c r="BX35">
        <v>1.1412599999999999</v>
      </c>
      <c r="BY35">
        <v>0.35811500000000002</v>
      </c>
      <c r="BZ35">
        <v>0.95805300000000004</v>
      </c>
      <c r="CA35">
        <v>3605</v>
      </c>
      <c r="CB35">
        <v>3665</v>
      </c>
      <c r="CC35">
        <v>107</v>
      </c>
      <c r="CD35">
        <v>111</v>
      </c>
      <c r="CE35">
        <v>94</v>
      </c>
      <c r="CF35">
        <v>74</v>
      </c>
      <c r="CG35">
        <v>56</v>
      </c>
      <c r="CH35">
        <v>42</v>
      </c>
    </row>
    <row r="36" spans="1:86" x14ac:dyDescent="0.25">
      <c r="A36">
        <v>20230730011754</v>
      </c>
      <c r="B36">
        <v>100</v>
      </c>
      <c r="C36">
        <v>10</v>
      </c>
      <c r="D36">
        <v>0</v>
      </c>
      <c r="E36">
        <v>0</v>
      </c>
      <c r="F36">
        <v>1323.55</v>
      </c>
      <c r="G36">
        <v>9594.39</v>
      </c>
      <c r="H36">
        <f t="shared" si="0"/>
        <v>0</v>
      </c>
      <c r="I36">
        <v>2763.6</v>
      </c>
      <c r="J36">
        <f t="shared" si="1"/>
        <v>0</v>
      </c>
      <c r="K36">
        <v>33580.400000000001</v>
      </c>
      <c r="L36">
        <v>690.90099999999995</v>
      </c>
      <c r="M36">
        <v>33305</v>
      </c>
      <c r="N36">
        <v>0</v>
      </c>
      <c r="O36">
        <v>1326.49</v>
      </c>
      <c r="P36">
        <v>0</v>
      </c>
      <c r="Q36">
        <v>1338.5</v>
      </c>
      <c r="R36">
        <v>0</v>
      </c>
      <c r="S36">
        <v>1211.75</v>
      </c>
      <c r="T36">
        <v>0</v>
      </c>
      <c r="U36">
        <v>1242.8699999999999</v>
      </c>
      <c r="V36">
        <v>0</v>
      </c>
      <c r="W36">
        <v>0</v>
      </c>
      <c r="X36">
        <v>0.30721700000000002</v>
      </c>
      <c r="Y36">
        <v>0</v>
      </c>
      <c r="Z36">
        <v>0</v>
      </c>
      <c r="AA36">
        <v>0</v>
      </c>
      <c r="AB36" s="1">
        <v>6.2168700000000002E-6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1.22679</v>
      </c>
      <c r="AJ36">
        <v>0</v>
      </c>
      <c r="AK36">
        <v>0</v>
      </c>
      <c r="AL36">
        <v>1.4834799999999999</v>
      </c>
      <c r="AM36">
        <v>0</v>
      </c>
      <c r="AN36">
        <v>0</v>
      </c>
      <c r="AO36">
        <v>1.3331999999999999</v>
      </c>
      <c r="AP36">
        <v>0</v>
      </c>
      <c r="AQ36">
        <v>31230</v>
      </c>
      <c r="AR36">
        <v>0</v>
      </c>
      <c r="AS36">
        <v>1019</v>
      </c>
      <c r="AT36">
        <v>0</v>
      </c>
      <c r="AU36">
        <v>703</v>
      </c>
      <c r="AV36">
        <v>0</v>
      </c>
      <c r="AW36">
        <v>353</v>
      </c>
      <c r="AX36">
        <v>311639</v>
      </c>
      <c r="AY36" s="1">
        <v>4308170</v>
      </c>
      <c r="AZ36" s="1">
        <v>1090740</v>
      </c>
      <c r="BA36" s="1">
        <v>1077040</v>
      </c>
      <c r="BB36">
        <v>9186</v>
      </c>
      <c r="BC36">
        <v>0</v>
      </c>
      <c r="BD36">
        <v>2470.37</v>
      </c>
      <c r="BE36">
        <v>0</v>
      </c>
      <c r="BF36">
        <v>2609.71</v>
      </c>
      <c r="BG36">
        <v>0</v>
      </c>
      <c r="BH36">
        <v>2249.0700000000002</v>
      </c>
      <c r="BI36">
        <v>0</v>
      </c>
      <c r="BJ36">
        <v>2305.8000000000002</v>
      </c>
      <c r="BK36">
        <v>0</v>
      </c>
      <c r="BL36">
        <v>0.431757</v>
      </c>
      <c r="BM36">
        <v>0</v>
      </c>
      <c r="BN36">
        <v>0</v>
      </c>
      <c r="BO36">
        <v>0</v>
      </c>
      <c r="BP36" s="1">
        <v>2.07578E-6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0.52931099999999998</v>
      </c>
      <c r="BW36">
        <v>0</v>
      </c>
      <c r="BX36">
        <v>0.79606900000000003</v>
      </c>
      <c r="BY36">
        <v>0</v>
      </c>
      <c r="BZ36">
        <v>0.74004099999999995</v>
      </c>
      <c r="CA36">
        <v>0</v>
      </c>
      <c r="CB36">
        <v>8627</v>
      </c>
      <c r="CC36">
        <v>0</v>
      </c>
      <c r="CD36">
        <v>273</v>
      </c>
      <c r="CE36">
        <v>0</v>
      </c>
      <c r="CF36">
        <v>190</v>
      </c>
      <c r="CG36">
        <v>0</v>
      </c>
      <c r="CH36">
        <v>96</v>
      </c>
    </row>
    <row r="37" spans="1:86" x14ac:dyDescent="0.25">
      <c r="A37">
        <v>20230730012105</v>
      </c>
      <c r="B37">
        <v>100</v>
      </c>
      <c r="C37">
        <v>10</v>
      </c>
      <c r="D37">
        <v>5</v>
      </c>
      <c r="E37">
        <v>0</v>
      </c>
      <c r="F37">
        <v>742.41800000000001</v>
      </c>
      <c r="G37">
        <v>7231.43</v>
      </c>
      <c r="H37">
        <f t="shared" si="0"/>
        <v>-24.628558980821076</v>
      </c>
      <c r="I37">
        <v>2895.4</v>
      </c>
      <c r="J37">
        <f t="shared" si="1"/>
        <v>4.7691416992328914</v>
      </c>
      <c r="K37">
        <v>25310</v>
      </c>
      <c r="L37">
        <v>723.85</v>
      </c>
      <c r="M37">
        <v>34552</v>
      </c>
      <c r="N37">
        <v>687.303</v>
      </c>
      <c r="O37">
        <v>746.25</v>
      </c>
      <c r="P37">
        <v>780.79200000000003</v>
      </c>
      <c r="Q37">
        <v>725.673</v>
      </c>
      <c r="R37">
        <v>682.548</v>
      </c>
      <c r="S37">
        <v>745.77599999999995</v>
      </c>
      <c r="T37">
        <v>586.63599999999997</v>
      </c>
      <c r="U37">
        <v>714.76700000000005</v>
      </c>
      <c r="V37">
        <v>0.21698100000000001</v>
      </c>
      <c r="W37">
        <f t="shared" si="2"/>
        <v>-29.372072509008291</v>
      </c>
      <c r="X37">
        <v>0.22298699999999999</v>
      </c>
      <c r="Y37">
        <v>0</v>
      </c>
      <c r="Z37">
        <v>0</v>
      </c>
      <c r="AA37">
        <v>0</v>
      </c>
      <c r="AB37" s="1">
        <v>6.7322599999999996E-6</v>
      </c>
      <c r="AC37">
        <v>0</v>
      </c>
      <c r="AD37">
        <v>0</v>
      </c>
      <c r="AE37">
        <v>0</v>
      </c>
      <c r="AF37">
        <v>0</v>
      </c>
      <c r="AG37">
        <v>1.35389</v>
      </c>
      <c r="AH37">
        <f t="shared" si="3"/>
        <v>10.360371375704073</v>
      </c>
      <c r="AI37">
        <v>1.3208299999999999</v>
      </c>
      <c r="AJ37">
        <v>1.34571</v>
      </c>
      <c r="AK37">
        <f t="shared" si="4"/>
        <v>-9.2869469086202674</v>
      </c>
      <c r="AL37">
        <v>1.53705</v>
      </c>
      <c r="AM37">
        <v>1.1696200000000001</v>
      </c>
      <c r="AN37">
        <f t="shared" si="5"/>
        <v>-12.269726972697258</v>
      </c>
      <c r="AO37">
        <v>1.35161</v>
      </c>
      <c r="AP37">
        <v>1679</v>
      </c>
      <c r="AQ37">
        <v>30796</v>
      </c>
      <c r="AR37">
        <v>48</v>
      </c>
      <c r="AS37">
        <v>1004</v>
      </c>
      <c r="AT37">
        <v>31</v>
      </c>
      <c r="AU37">
        <v>653</v>
      </c>
      <c r="AV37">
        <v>11</v>
      </c>
      <c r="AW37">
        <v>330</v>
      </c>
      <c r="AX37">
        <v>1356.18</v>
      </c>
      <c r="AY37">
        <v>313.24099999999999</v>
      </c>
      <c r="AZ37">
        <v>4746.63</v>
      </c>
      <c r="BA37">
        <v>78.310299999999998</v>
      </c>
      <c r="BB37">
        <v>7054</v>
      </c>
      <c r="BC37">
        <v>526.81299999999999</v>
      </c>
      <c r="BD37">
        <v>811.43</v>
      </c>
      <c r="BE37">
        <v>661.7</v>
      </c>
      <c r="BF37">
        <v>751.005</v>
      </c>
      <c r="BG37">
        <v>626.79999999999995</v>
      </c>
      <c r="BH37">
        <v>763.74199999999996</v>
      </c>
      <c r="BI37">
        <v>0</v>
      </c>
      <c r="BJ37">
        <v>830.90499999999997</v>
      </c>
      <c r="BK37">
        <v>0.157695</v>
      </c>
      <c r="BL37">
        <v>0.20228599999999999</v>
      </c>
      <c r="BM37">
        <v>0</v>
      </c>
      <c r="BN37">
        <v>0</v>
      </c>
      <c r="BO37">
        <v>0</v>
      </c>
      <c r="BP37" s="1">
        <v>1.61898E-6</v>
      </c>
      <c r="BQ37">
        <v>0</v>
      </c>
      <c r="BR37">
        <v>0</v>
      </c>
      <c r="BS37">
        <v>0</v>
      </c>
      <c r="BT37">
        <v>0</v>
      </c>
      <c r="BU37">
        <v>0.95639399999999997</v>
      </c>
      <c r="BV37">
        <v>0.96219100000000002</v>
      </c>
      <c r="BW37">
        <v>1.40446</v>
      </c>
      <c r="BX37">
        <v>1.1735100000000001</v>
      </c>
      <c r="BY37">
        <v>0</v>
      </c>
      <c r="BZ37">
        <v>1.14297</v>
      </c>
      <c r="CA37">
        <v>343</v>
      </c>
      <c r="CB37">
        <v>6312</v>
      </c>
      <c r="CC37">
        <v>10</v>
      </c>
      <c r="CD37">
        <v>201</v>
      </c>
      <c r="CE37">
        <v>5</v>
      </c>
      <c r="CF37">
        <v>120</v>
      </c>
      <c r="CG37">
        <v>0</v>
      </c>
      <c r="CH37">
        <v>63</v>
      </c>
    </row>
    <row r="38" spans="1:86" x14ac:dyDescent="0.25">
      <c r="A38">
        <v>20230730012440</v>
      </c>
      <c r="B38">
        <v>100</v>
      </c>
      <c r="C38">
        <v>10</v>
      </c>
      <c r="D38">
        <v>10</v>
      </c>
      <c r="E38">
        <v>0</v>
      </c>
      <c r="F38">
        <v>879.49900000000002</v>
      </c>
      <c r="G38">
        <v>7733.45</v>
      </c>
      <c r="H38">
        <f t="shared" si="0"/>
        <v>-19.396126277960345</v>
      </c>
      <c r="I38">
        <v>2904.92</v>
      </c>
      <c r="J38">
        <f t="shared" si="1"/>
        <v>5.1136199160515332</v>
      </c>
      <c r="K38">
        <v>27067.1</v>
      </c>
      <c r="L38">
        <v>726.22900000000004</v>
      </c>
      <c r="M38">
        <v>34472</v>
      </c>
      <c r="N38">
        <v>785.96199999999999</v>
      </c>
      <c r="O38">
        <v>885.16600000000005</v>
      </c>
      <c r="P38">
        <v>782.89700000000005</v>
      </c>
      <c r="Q38">
        <v>964.827</v>
      </c>
      <c r="R38">
        <v>1107.42</v>
      </c>
      <c r="S38">
        <v>943.81700000000001</v>
      </c>
      <c r="T38">
        <v>1409.06</v>
      </c>
      <c r="U38">
        <v>850.322</v>
      </c>
      <c r="V38">
        <v>0.23200100000000001</v>
      </c>
      <c r="W38">
        <f t="shared" si="2"/>
        <v>-24.483020145369562</v>
      </c>
      <c r="X38">
        <v>0.240149</v>
      </c>
      <c r="Y38">
        <v>0</v>
      </c>
      <c r="Z38">
        <v>0</v>
      </c>
      <c r="AA38" s="1">
        <v>1.3364199999999999E-6</v>
      </c>
      <c r="AB38" s="1">
        <v>5.5093199999999996E-6</v>
      </c>
      <c r="AC38">
        <v>0</v>
      </c>
      <c r="AD38">
        <v>0</v>
      </c>
      <c r="AE38">
        <v>0</v>
      </c>
      <c r="AF38">
        <v>0</v>
      </c>
      <c r="AG38">
        <v>1.2896399999999999</v>
      </c>
      <c r="AH38">
        <f t="shared" si="3"/>
        <v>5.1231262074193502</v>
      </c>
      <c r="AI38">
        <v>1.28322</v>
      </c>
      <c r="AJ38">
        <v>1.08385</v>
      </c>
      <c r="AK38">
        <f t="shared" si="4"/>
        <v>-26.938684714320377</v>
      </c>
      <c r="AL38">
        <v>1.4758800000000001</v>
      </c>
      <c r="AM38">
        <v>1.13419</v>
      </c>
      <c r="AN38">
        <f t="shared" si="5"/>
        <v>-14.927242724272421</v>
      </c>
      <c r="AO38">
        <v>1.3745700000000001</v>
      </c>
      <c r="AP38">
        <v>3252</v>
      </c>
      <c r="AQ38">
        <v>29061</v>
      </c>
      <c r="AR38">
        <v>116</v>
      </c>
      <c r="AS38">
        <v>972</v>
      </c>
      <c r="AT38">
        <v>72</v>
      </c>
      <c r="AU38">
        <v>646</v>
      </c>
      <c r="AV38">
        <v>36</v>
      </c>
      <c r="AW38">
        <v>317</v>
      </c>
      <c r="AX38">
        <v>1989.66</v>
      </c>
      <c r="AY38">
        <v>256.10199999999998</v>
      </c>
      <c r="AZ38">
        <v>6963.8</v>
      </c>
      <c r="BA38">
        <v>64.025499999999994</v>
      </c>
      <c r="BB38">
        <v>7522</v>
      </c>
      <c r="BC38">
        <v>977.69899999999996</v>
      </c>
      <c r="BD38">
        <v>1437.29</v>
      </c>
      <c r="BE38">
        <v>1092.17</v>
      </c>
      <c r="BF38">
        <v>1623.03</v>
      </c>
      <c r="BG38">
        <v>2401.39</v>
      </c>
      <c r="BH38">
        <v>1652.18</v>
      </c>
      <c r="BI38">
        <v>3131.6</v>
      </c>
      <c r="BJ38">
        <v>1343.9</v>
      </c>
      <c r="BK38">
        <v>0.22903899999999999</v>
      </c>
      <c r="BL38">
        <v>0.28449999999999998</v>
      </c>
      <c r="BM38">
        <v>0</v>
      </c>
      <c r="BN38">
        <v>0</v>
      </c>
      <c r="BO38">
        <v>0</v>
      </c>
      <c r="BP38" s="1">
        <v>2.05932E-6</v>
      </c>
      <c r="BQ38">
        <v>0</v>
      </c>
      <c r="BR38">
        <v>0</v>
      </c>
      <c r="BS38">
        <v>0</v>
      </c>
      <c r="BT38">
        <v>0</v>
      </c>
      <c r="BU38">
        <v>0.72068100000000002</v>
      </c>
      <c r="BV38">
        <v>0.70438199999999995</v>
      </c>
      <c r="BW38">
        <v>0.43552099999999999</v>
      </c>
      <c r="BX38">
        <v>0.868336</v>
      </c>
      <c r="BY38">
        <v>0.334144</v>
      </c>
      <c r="BZ38">
        <v>0.88017900000000004</v>
      </c>
      <c r="CA38">
        <v>700</v>
      </c>
      <c r="CB38">
        <v>6341</v>
      </c>
      <c r="CC38">
        <v>24</v>
      </c>
      <c r="CD38">
        <v>219</v>
      </c>
      <c r="CE38">
        <v>18</v>
      </c>
      <c r="CF38">
        <v>141</v>
      </c>
      <c r="CG38">
        <v>10</v>
      </c>
      <c r="CH38">
        <v>69</v>
      </c>
    </row>
    <row r="39" spans="1:86" x14ac:dyDescent="0.25">
      <c r="A39">
        <v>20230730012749</v>
      </c>
      <c r="B39">
        <v>100</v>
      </c>
      <c r="C39">
        <v>10</v>
      </c>
      <c r="D39">
        <v>15</v>
      </c>
      <c r="E39">
        <v>0</v>
      </c>
      <c r="F39">
        <v>712.38199999999995</v>
      </c>
      <c r="G39">
        <v>7047.79</v>
      </c>
      <c r="H39">
        <f t="shared" si="0"/>
        <v>-26.542594161796629</v>
      </c>
      <c r="I39">
        <v>2905.24</v>
      </c>
      <c r="J39">
        <f t="shared" si="1"/>
        <v>5.125199015776519</v>
      </c>
      <c r="K39">
        <v>24667.3</v>
      </c>
      <c r="L39">
        <v>726.31</v>
      </c>
      <c r="M39">
        <v>34531</v>
      </c>
      <c r="N39">
        <v>639.92200000000003</v>
      </c>
      <c r="O39">
        <v>724.90800000000002</v>
      </c>
      <c r="P39">
        <v>707.54</v>
      </c>
      <c r="Q39">
        <v>704.77800000000002</v>
      </c>
      <c r="R39">
        <v>636.68200000000002</v>
      </c>
      <c r="S39">
        <v>779.36699999999996</v>
      </c>
      <c r="T39">
        <v>721.79300000000001</v>
      </c>
      <c r="U39">
        <v>658.58500000000004</v>
      </c>
      <c r="V39">
        <v>0.20824200000000001</v>
      </c>
      <c r="W39">
        <f t="shared" si="2"/>
        <v>-32.216641657199965</v>
      </c>
      <c r="X39">
        <v>0.21942700000000001</v>
      </c>
      <c r="Y39">
        <v>0</v>
      </c>
      <c r="Z39">
        <v>0</v>
      </c>
      <c r="AA39" s="1">
        <v>2.4372799999999998E-6</v>
      </c>
      <c r="AB39" s="1">
        <v>5.1127500000000003E-6</v>
      </c>
      <c r="AC39">
        <v>0</v>
      </c>
      <c r="AD39">
        <v>0</v>
      </c>
      <c r="AE39">
        <v>0</v>
      </c>
      <c r="AF39">
        <v>0</v>
      </c>
      <c r="AG39">
        <v>1.23234</v>
      </c>
      <c r="AH39">
        <f t="shared" si="3"/>
        <v>0.45240016628762408</v>
      </c>
      <c r="AI39">
        <v>1.2819799999999999</v>
      </c>
      <c r="AJ39">
        <v>1.2747200000000001</v>
      </c>
      <c r="AK39">
        <f t="shared" si="4"/>
        <v>-14.072316445115529</v>
      </c>
      <c r="AL39">
        <v>1.5089900000000001</v>
      </c>
      <c r="AM39">
        <v>1.19438</v>
      </c>
      <c r="AN39">
        <f t="shared" si="5"/>
        <v>-10.412541254125408</v>
      </c>
      <c r="AO39">
        <v>1.31718</v>
      </c>
      <c r="AP39">
        <v>4864</v>
      </c>
      <c r="AQ39">
        <v>27503</v>
      </c>
      <c r="AR39">
        <v>189</v>
      </c>
      <c r="AS39">
        <v>904</v>
      </c>
      <c r="AT39">
        <v>110</v>
      </c>
      <c r="AU39">
        <v>597</v>
      </c>
      <c r="AV39">
        <v>58</v>
      </c>
      <c r="AW39">
        <v>306</v>
      </c>
      <c r="AX39">
        <v>1361.29</v>
      </c>
      <c r="AY39">
        <v>301.60899999999998</v>
      </c>
      <c r="AZ39">
        <v>4764.53</v>
      </c>
      <c r="BA39">
        <v>75.402299999999997</v>
      </c>
      <c r="BB39">
        <v>6806</v>
      </c>
      <c r="BC39">
        <v>491.15899999999999</v>
      </c>
      <c r="BD39">
        <v>888.947</v>
      </c>
      <c r="BE39">
        <v>962.92600000000004</v>
      </c>
      <c r="BF39">
        <v>962.28300000000002</v>
      </c>
      <c r="BG39">
        <v>752.28</v>
      </c>
      <c r="BH39">
        <v>1157.31</v>
      </c>
      <c r="BI39">
        <v>913.375</v>
      </c>
      <c r="BJ39">
        <v>1064.8499999999999</v>
      </c>
      <c r="BK39">
        <v>0.15052599999999999</v>
      </c>
      <c r="BL39">
        <v>0.218387</v>
      </c>
      <c r="BM39">
        <v>0</v>
      </c>
      <c r="BN39">
        <v>0</v>
      </c>
      <c r="BO39">
        <v>0</v>
      </c>
      <c r="BP39" s="1">
        <v>3.37126E-6</v>
      </c>
      <c r="BQ39">
        <v>0</v>
      </c>
      <c r="BR39">
        <v>0</v>
      </c>
      <c r="BS39">
        <v>0</v>
      </c>
      <c r="BT39">
        <v>0</v>
      </c>
      <c r="BU39">
        <v>0.89972399999999997</v>
      </c>
      <c r="BV39">
        <v>1.00074</v>
      </c>
      <c r="BW39">
        <v>1.13317</v>
      </c>
      <c r="BX39">
        <v>1.22621</v>
      </c>
      <c r="BY39">
        <v>0.90897600000000001</v>
      </c>
      <c r="BZ39">
        <v>0.81538299999999997</v>
      </c>
      <c r="CA39">
        <v>951</v>
      </c>
      <c r="CB39">
        <v>5462</v>
      </c>
      <c r="CC39">
        <v>27</v>
      </c>
      <c r="CD39">
        <v>166</v>
      </c>
      <c r="CE39">
        <v>25</v>
      </c>
      <c r="CF39">
        <v>118</v>
      </c>
      <c r="CG39">
        <v>16</v>
      </c>
      <c r="CH39">
        <v>41</v>
      </c>
    </row>
    <row r="40" spans="1:86" x14ac:dyDescent="0.25">
      <c r="A40">
        <v>20230730013115</v>
      </c>
      <c r="B40">
        <v>100</v>
      </c>
      <c r="C40">
        <v>10</v>
      </c>
      <c r="D40">
        <v>20</v>
      </c>
      <c r="E40">
        <v>0</v>
      </c>
      <c r="F40">
        <v>820.14599999999996</v>
      </c>
      <c r="G40">
        <v>7580.98</v>
      </c>
      <c r="H40">
        <f t="shared" si="0"/>
        <v>-20.985284108734376</v>
      </c>
      <c r="I40">
        <v>2886.75</v>
      </c>
      <c r="J40">
        <f t="shared" si="1"/>
        <v>4.4561441597915792</v>
      </c>
      <c r="K40">
        <v>26533.4</v>
      </c>
      <c r="L40">
        <v>721.68700000000001</v>
      </c>
      <c r="M40">
        <v>34704</v>
      </c>
      <c r="N40">
        <v>768.92100000000005</v>
      </c>
      <c r="O40">
        <v>831.79499999999996</v>
      </c>
      <c r="P40">
        <v>839.20600000000002</v>
      </c>
      <c r="Q40">
        <v>826.63</v>
      </c>
      <c r="R40">
        <v>659.87400000000002</v>
      </c>
      <c r="S40">
        <v>890.61199999999997</v>
      </c>
      <c r="T40">
        <v>955.07399999999996</v>
      </c>
      <c r="U40">
        <v>822.98299999999995</v>
      </c>
      <c r="V40">
        <v>0.229463</v>
      </c>
      <c r="W40">
        <f t="shared" si="2"/>
        <v>-25.309146303752726</v>
      </c>
      <c r="X40">
        <v>0.233518</v>
      </c>
      <c r="Y40">
        <v>0</v>
      </c>
      <c r="Z40">
        <v>0</v>
      </c>
      <c r="AA40" s="1">
        <v>6.4134500000000004E-6</v>
      </c>
      <c r="AB40" s="1">
        <v>5.1879300000000003E-6</v>
      </c>
      <c r="AC40">
        <v>0</v>
      </c>
      <c r="AD40">
        <v>0</v>
      </c>
      <c r="AE40">
        <v>0</v>
      </c>
      <c r="AF40">
        <v>0</v>
      </c>
      <c r="AG40">
        <v>1.13504</v>
      </c>
      <c r="AH40">
        <f t="shared" si="3"/>
        <v>-7.4788676138540415</v>
      </c>
      <c r="AI40">
        <v>1.3124100000000001</v>
      </c>
      <c r="AJ40">
        <v>1.30375</v>
      </c>
      <c r="AK40">
        <f t="shared" si="4"/>
        <v>-12.115431283198962</v>
      </c>
      <c r="AL40">
        <v>1.5583800000000001</v>
      </c>
      <c r="AM40">
        <v>1.1637900000000001</v>
      </c>
      <c r="AN40">
        <f t="shared" si="5"/>
        <v>-12.707020702070196</v>
      </c>
      <c r="AO40">
        <v>1.3550899999999999</v>
      </c>
      <c r="AP40">
        <v>6614</v>
      </c>
      <c r="AQ40">
        <v>25965</v>
      </c>
      <c r="AR40">
        <v>233</v>
      </c>
      <c r="AS40">
        <v>821</v>
      </c>
      <c r="AT40">
        <v>143</v>
      </c>
      <c r="AU40">
        <v>560</v>
      </c>
      <c r="AV40">
        <v>68</v>
      </c>
      <c r="AW40">
        <v>300</v>
      </c>
      <c r="AX40">
        <v>309636</v>
      </c>
      <c r="AY40" s="1">
        <v>4308210</v>
      </c>
      <c r="AZ40" s="1">
        <v>1083720</v>
      </c>
      <c r="BA40" s="1">
        <v>1077050</v>
      </c>
      <c r="BB40">
        <v>7427</v>
      </c>
      <c r="BC40">
        <v>901.46</v>
      </c>
      <c r="BD40">
        <v>1223.8</v>
      </c>
      <c r="BE40">
        <v>1288.49</v>
      </c>
      <c r="BF40">
        <v>1071.2</v>
      </c>
      <c r="BG40">
        <v>829.82799999999997</v>
      </c>
      <c r="BH40">
        <v>1335.53</v>
      </c>
      <c r="BI40">
        <v>1717.67</v>
      </c>
      <c r="BJ40">
        <v>1398.03</v>
      </c>
      <c r="BK40">
        <v>0.22023400000000001</v>
      </c>
      <c r="BL40">
        <v>0.25371700000000003</v>
      </c>
      <c r="BM40">
        <v>0</v>
      </c>
      <c r="BN40">
        <v>0</v>
      </c>
      <c r="BO40" s="1">
        <v>7.2042700000000002E-6</v>
      </c>
      <c r="BP40" s="1">
        <v>3.25912E-6</v>
      </c>
      <c r="BQ40">
        <v>0</v>
      </c>
      <c r="BR40">
        <v>0</v>
      </c>
      <c r="BS40">
        <v>0</v>
      </c>
      <c r="BT40">
        <v>0</v>
      </c>
      <c r="BU40">
        <v>0.78176000000000001</v>
      </c>
      <c r="BV40">
        <v>0.83807799999999999</v>
      </c>
      <c r="BW40">
        <v>1.10188</v>
      </c>
      <c r="BX40">
        <v>0.99995900000000004</v>
      </c>
      <c r="BY40">
        <v>0.65099700000000005</v>
      </c>
      <c r="BZ40">
        <v>0.94649899999999998</v>
      </c>
      <c r="CA40">
        <v>1384</v>
      </c>
      <c r="CB40">
        <v>5584</v>
      </c>
      <c r="CC40">
        <v>53</v>
      </c>
      <c r="CD40">
        <v>182</v>
      </c>
      <c r="CE40">
        <v>29</v>
      </c>
      <c r="CF40">
        <v>118</v>
      </c>
      <c r="CG40">
        <v>18</v>
      </c>
      <c r="CH40">
        <v>59</v>
      </c>
    </row>
    <row r="41" spans="1:86" x14ac:dyDescent="0.25">
      <c r="A41">
        <v>20230730013438</v>
      </c>
      <c r="B41">
        <v>100</v>
      </c>
      <c r="C41">
        <v>10</v>
      </c>
      <c r="D41">
        <v>25</v>
      </c>
      <c r="E41">
        <v>0</v>
      </c>
      <c r="F41">
        <v>821.09799999999996</v>
      </c>
      <c r="G41">
        <v>7568.05</v>
      </c>
      <c r="H41">
        <f t="shared" si="0"/>
        <v>-21.120050362764069</v>
      </c>
      <c r="I41">
        <v>2869.65</v>
      </c>
      <c r="J41">
        <f t="shared" si="1"/>
        <v>3.8373860182370887</v>
      </c>
      <c r="K41">
        <v>26488.2</v>
      </c>
      <c r="L41">
        <v>717.41200000000003</v>
      </c>
      <c r="M41">
        <v>34366</v>
      </c>
      <c r="N41">
        <v>755.96500000000003</v>
      </c>
      <c r="O41">
        <v>840.34699999999998</v>
      </c>
      <c r="P41">
        <v>940.06200000000001</v>
      </c>
      <c r="Q41">
        <v>828.08699999999999</v>
      </c>
      <c r="R41">
        <v>814.27099999999996</v>
      </c>
      <c r="S41">
        <v>862.78899999999999</v>
      </c>
      <c r="T41">
        <v>975.4</v>
      </c>
      <c r="U41">
        <v>762.22699999999998</v>
      </c>
      <c r="V41">
        <v>0.22855700000000001</v>
      </c>
      <c r="W41">
        <f t="shared" si="2"/>
        <v>-25.604051859109362</v>
      </c>
      <c r="X41">
        <v>0.236543</v>
      </c>
      <c r="Y41">
        <v>0</v>
      </c>
      <c r="Z41">
        <v>0</v>
      </c>
      <c r="AA41" s="1">
        <v>5.0899000000000002E-6</v>
      </c>
      <c r="AB41" s="1">
        <v>7.1147699999999996E-6</v>
      </c>
      <c r="AC41">
        <v>0</v>
      </c>
      <c r="AD41">
        <v>0</v>
      </c>
      <c r="AE41">
        <v>0</v>
      </c>
      <c r="AF41">
        <v>0</v>
      </c>
      <c r="AG41">
        <v>1.22489</v>
      </c>
      <c r="AH41">
        <f t="shared" si="3"/>
        <v>-0.15487573260297302</v>
      </c>
      <c r="AI41">
        <v>1.32555</v>
      </c>
      <c r="AJ41">
        <v>1.3392900000000001</v>
      </c>
      <c r="AK41">
        <f t="shared" si="4"/>
        <v>-9.7197131070186202</v>
      </c>
      <c r="AL41">
        <v>1.5228299999999999</v>
      </c>
      <c r="AM41">
        <v>1.2494499999999999</v>
      </c>
      <c r="AN41">
        <f t="shared" si="5"/>
        <v>-6.2818781878187817</v>
      </c>
      <c r="AO41">
        <v>1.3740699999999999</v>
      </c>
      <c r="AP41">
        <v>8015</v>
      </c>
      <c r="AQ41">
        <v>24250</v>
      </c>
      <c r="AR41">
        <v>273</v>
      </c>
      <c r="AS41">
        <v>761</v>
      </c>
      <c r="AT41">
        <v>188</v>
      </c>
      <c r="AU41">
        <v>521</v>
      </c>
      <c r="AV41">
        <v>85</v>
      </c>
      <c r="AW41">
        <v>273</v>
      </c>
      <c r="AX41">
        <v>1696.24</v>
      </c>
      <c r="AY41">
        <v>357.91800000000001</v>
      </c>
      <c r="AZ41">
        <v>5936.83</v>
      </c>
      <c r="BA41">
        <v>89.479500000000002</v>
      </c>
      <c r="BB41">
        <v>7522</v>
      </c>
      <c r="BC41">
        <v>847.28200000000004</v>
      </c>
      <c r="BD41">
        <v>1215.69</v>
      </c>
      <c r="BE41">
        <v>1289.56</v>
      </c>
      <c r="BF41">
        <v>1138.2</v>
      </c>
      <c r="BG41">
        <v>1381.86</v>
      </c>
      <c r="BH41">
        <v>1374.23</v>
      </c>
      <c r="BI41">
        <v>1605.14</v>
      </c>
      <c r="BJ41">
        <v>967.149</v>
      </c>
      <c r="BK41">
        <v>0.20777000000000001</v>
      </c>
      <c r="BL41">
        <v>0.251168</v>
      </c>
      <c r="BM41">
        <v>0</v>
      </c>
      <c r="BN41">
        <v>0</v>
      </c>
      <c r="BO41" s="1">
        <v>5.4155799999999997E-6</v>
      </c>
      <c r="BP41" s="1">
        <v>1.80851E-6</v>
      </c>
      <c r="BQ41">
        <v>0</v>
      </c>
      <c r="BR41">
        <v>0</v>
      </c>
      <c r="BS41">
        <v>0</v>
      </c>
      <c r="BT41">
        <v>0</v>
      </c>
      <c r="BU41">
        <v>0.62950799999999996</v>
      </c>
      <c r="BV41">
        <v>0.77348099999999997</v>
      </c>
      <c r="BW41">
        <v>0.65896600000000005</v>
      </c>
      <c r="BX41">
        <v>0.93465600000000004</v>
      </c>
      <c r="BY41">
        <v>0.56678700000000004</v>
      </c>
      <c r="BZ41">
        <v>0.88042600000000004</v>
      </c>
      <c r="CA41">
        <v>1815</v>
      </c>
      <c r="CB41">
        <v>5252</v>
      </c>
      <c r="CC41">
        <v>70</v>
      </c>
      <c r="CD41">
        <v>155</v>
      </c>
      <c r="CE41">
        <v>35</v>
      </c>
      <c r="CF41">
        <v>107</v>
      </c>
      <c r="CG41">
        <v>21</v>
      </c>
      <c r="CH41">
        <v>67</v>
      </c>
    </row>
    <row r="42" spans="1:86" x14ac:dyDescent="0.25">
      <c r="A42">
        <v>20230730013839</v>
      </c>
      <c r="B42">
        <v>100</v>
      </c>
      <c r="C42">
        <v>10</v>
      </c>
      <c r="D42">
        <v>30</v>
      </c>
      <c r="E42">
        <v>0</v>
      </c>
      <c r="F42">
        <v>1019.38</v>
      </c>
      <c r="G42">
        <v>8619.2999999999993</v>
      </c>
      <c r="H42">
        <f t="shared" si="0"/>
        <v>-10.163126577093491</v>
      </c>
      <c r="I42">
        <v>2840.73</v>
      </c>
      <c r="J42">
        <f t="shared" si="1"/>
        <v>2.7909248805905382</v>
      </c>
      <c r="K42">
        <v>30167.5</v>
      </c>
      <c r="L42">
        <v>710.18100000000004</v>
      </c>
      <c r="M42">
        <v>34283</v>
      </c>
      <c r="N42">
        <v>895.87800000000004</v>
      </c>
      <c r="O42">
        <v>1055.45</v>
      </c>
      <c r="P42">
        <v>1431.3</v>
      </c>
      <c r="Q42">
        <v>1101.54</v>
      </c>
      <c r="R42">
        <v>1553.84</v>
      </c>
      <c r="S42">
        <v>1005.56</v>
      </c>
      <c r="T42">
        <v>1475.91</v>
      </c>
      <c r="U42">
        <v>1150.46</v>
      </c>
      <c r="V42">
        <v>0.25252999999999998</v>
      </c>
      <c r="W42">
        <f t="shared" si="2"/>
        <v>-17.800772743695838</v>
      </c>
      <c r="X42">
        <v>0.27426200000000001</v>
      </c>
      <c r="Y42">
        <v>0</v>
      </c>
      <c r="Z42">
        <v>0</v>
      </c>
      <c r="AA42" s="1">
        <v>5.24958E-6</v>
      </c>
      <c r="AB42" s="1">
        <v>6.2505800000000002E-6</v>
      </c>
      <c r="AC42">
        <v>0</v>
      </c>
      <c r="AD42">
        <v>0</v>
      </c>
      <c r="AE42">
        <v>0</v>
      </c>
      <c r="AF42">
        <v>0</v>
      </c>
      <c r="AG42">
        <v>1.1523000000000001</v>
      </c>
      <c r="AH42">
        <f t="shared" si="3"/>
        <v>-6.0719438534712493</v>
      </c>
      <c r="AI42">
        <v>1.3660099999999999</v>
      </c>
      <c r="AJ42">
        <v>1.3032600000000001</v>
      </c>
      <c r="AK42">
        <f t="shared" si="4"/>
        <v>-12.148461725132785</v>
      </c>
      <c r="AL42">
        <v>1.55806</v>
      </c>
      <c r="AM42">
        <v>1.0499799999999999</v>
      </c>
      <c r="AN42">
        <f t="shared" si="5"/>
        <v>-21.243624362436247</v>
      </c>
      <c r="AO42">
        <v>1.41421</v>
      </c>
      <c r="AP42">
        <v>9652</v>
      </c>
      <c r="AQ42">
        <v>22540</v>
      </c>
      <c r="AR42">
        <v>314</v>
      </c>
      <c r="AS42">
        <v>772</v>
      </c>
      <c r="AT42">
        <v>213</v>
      </c>
      <c r="AU42">
        <v>459</v>
      </c>
      <c r="AV42">
        <v>108</v>
      </c>
      <c r="AW42">
        <v>225</v>
      </c>
      <c r="AX42">
        <v>310305</v>
      </c>
      <c r="AY42" s="1">
        <v>4308280</v>
      </c>
      <c r="AZ42" s="1">
        <v>1086070</v>
      </c>
      <c r="BA42" s="1">
        <v>1077070</v>
      </c>
      <c r="BB42">
        <v>8984</v>
      </c>
      <c r="BC42">
        <v>1101.1400000000001</v>
      </c>
      <c r="BD42">
        <v>1486.82</v>
      </c>
      <c r="BE42">
        <v>2417.9499999999998</v>
      </c>
      <c r="BF42">
        <v>1385.89</v>
      </c>
      <c r="BG42">
        <v>2300.12</v>
      </c>
      <c r="BH42">
        <v>1462.24</v>
      </c>
      <c r="BI42">
        <v>2600.65</v>
      </c>
      <c r="BJ42">
        <v>1691.13</v>
      </c>
      <c r="BK42">
        <v>0.24443000000000001</v>
      </c>
      <c r="BL42">
        <v>0.300873</v>
      </c>
      <c r="BM42">
        <v>0</v>
      </c>
      <c r="BN42">
        <v>0</v>
      </c>
      <c r="BO42" s="1">
        <v>6.2354999999999998E-6</v>
      </c>
      <c r="BP42" s="1">
        <v>4.8577000000000001E-6</v>
      </c>
      <c r="BQ42">
        <v>0</v>
      </c>
      <c r="BR42">
        <v>0</v>
      </c>
      <c r="BS42">
        <v>0</v>
      </c>
      <c r="BT42">
        <v>0</v>
      </c>
      <c r="BU42">
        <v>0.60344900000000001</v>
      </c>
      <c r="BV42">
        <v>0.81773700000000005</v>
      </c>
      <c r="BW42">
        <v>0.60038800000000003</v>
      </c>
      <c r="BX42">
        <v>1.0108600000000001</v>
      </c>
      <c r="BY42">
        <v>0.46764899999999998</v>
      </c>
      <c r="BZ42">
        <v>0.82792900000000003</v>
      </c>
      <c r="CA42">
        <v>2249</v>
      </c>
      <c r="CB42">
        <v>6121</v>
      </c>
      <c r="CC42">
        <v>97</v>
      </c>
      <c r="CD42">
        <v>225</v>
      </c>
      <c r="CE42">
        <v>78</v>
      </c>
      <c r="CF42">
        <v>118</v>
      </c>
      <c r="CG42">
        <v>34</v>
      </c>
      <c r="CH42">
        <v>62</v>
      </c>
    </row>
    <row r="43" spans="1:86" x14ac:dyDescent="0.25">
      <c r="A43">
        <v>20230730014211</v>
      </c>
      <c r="B43">
        <v>100</v>
      </c>
      <c r="C43">
        <v>10</v>
      </c>
      <c r="D43">
        <v>35</v>
      </c>
      <c r="E43">
        <v>0</v>
      </c>
      <c r="F43">
        <v>825.68</v>
      </c>
      <c r="G43">
        <v>7787.49</v>
      </c>
      <c r="H43">
        <f t="shared" si="0"/>
        <v>-18.832880464521452</v>
      </c>
      <c r="I43">
        <v>3028.78</v>
      </c>
      <c r="J43">
        <f t="shared" si="1"/>
        <v>9.5954552033579503</v>
      </c>
      <c r="K43">
        <v>27256.2</v>
      </c>
      <c r="L43">
        <v>757.19600000000003</v>
      </c>
      <c r="M43">
        <v>34716</v>
      </c>
      <c r="N43">
        <v>820.50300000000004</v>
      </c>
      <c r="O43">
        <v>827.65899999999999</v>
      </c>
      <c r="P43">
        <v>827.64</v>
      </c>
      <c r="Q43">
        <v>850.09199999999998</v>
      </c>
      <c r="R43">
        <v>916.27800000000002</v>
      </c>
      <c r="S43">
        <v>765.94299999999998</v>
      </c>
      <c r="T43">
        <v>959.26099999999997</v>
      </c>
      <c r="U43">
        <v>755.97</v>
      </c>
      <c r="V43">
        <v>0.23993600000000001</v>
      </c>
      <c r="W43">
        <f t="shared" si="2"/>
        <v>-21.900155264845374</v>
      </c>
      <c r="X43">
        <v>0.239011</v>
      </c>
      <c r="Y43">
        <v>0</v>
      </c>
      <c r="Z43">
        <v>0</v>
      </c>
      <c r="AA43" s="1">
        <v>5.68849E-6</v>
      </c>
      <c r="AB43" s="1">
        <v>6.2194299999999997E-6</v>
      </c>
      <c r="AC43">
        <v>0</v>
      </c>
      <c r="AD43">
        <v>0</v>
      </c>
      <c r="AE43">
        <v>0</v>
      </c>
      <c r="AF43">
        <v>0</v>
      </c>
      <c r="AG43">
        <v>1.27024</v>
      </c>
      <c r="AH43">
        <f t="shared" si="3"/>
        <v>3.5417634639995423</v>
      </c>
      <c r="AI43">
        <v>1.36924</v>
      </c>
      <c r="AJ43">
        <v>1.37677</v>
      </c>
      <c r="AK43">
        <f t="shared" si="4"/>
        <v>-7.1932213444063864</v>
      </c>
      <c r="AL43">
        <v>1.5608299999999999</v>
      </c>
      <c r="AM43">
        <v>1.2242299999999999</v>
      </c>
      <c r="AN43">
        <f t="shared" si="5"/>
        <v>-8.1735673567356759</v>
      </c>
      <c r="AO43">
        <v>1.4267099999999999</v>
      </c>
      <c r="AP43">
        <v>11413</v>
      </c>
      <c r="AQ43">
        <v>21125</v>
      </c>
      <c r="AR43">
        <v>378</v>
      </c>
      <c r="AS43">
        <v>699</v>
      </c>
      <c r="AT43">
        <v>277</v>
      </c>
      <c r="AU43">
        <v>460</v>
      </c>
      <c r="AV43">
        <v>134</v>
      </c>
      <c r="AW43">
        <v>230</v>
      </c>
      <c r="AX43">
        <v>1797.18</v>
      </c>
      <c r="AY43">
        <v>316.57799999999997</v>
      </c>
      <c r="AZ43">
        <v>6290.13</v>
      </c>
      <c r="BA43">
        <v>79.144499999999994</v>
      </c>
      <c r="BB43">
        <v>7580</v>
      </c>
      <c r="BC43">
        <v>1065.19</v>
      </c>
      <c r="BD43">
        <v>1128.21</v>
      </c>
      <c r="BE43">
        <v>1097.67</v>
      </c>
      <c r="BF43">
        <v>1172.03</v>
      </c>
      <c r="BG43">
        <v>1525.1</v>
      </c>
      <c r="BH43">
        <v>971.60199999999998</v>
      </c>
      <c r="BI43">
        <v>1776.26</v>
      </c>
      <c r="BJ43">
        <v>1050.58</v>
      </c>
      <c r="BK43">
        <v>0.242141</v>
      </c>
      <c r="BL43">
        <v>0.25272699999999998</v>
      </c>
      <c r="BM43">
        <v>0</v>
      </c>
      <c r="BN43">
        <v>0</v>
      </c>
      <c r="BO43" s="1">
        <v>1.4953999999999999E-6</v>
      </c>
      <c r="BP43" s="1">
        <v>4.2845199999999999E-6</v>
      </c>
      <c r="BQ43">
        <v>0</v>
      </c>
      <c r="BR43">
        <v>0</v>
      </c>
      <c r="BS43">
        <v>0</v>
      </c>
      <c r="BT43">
        <v>0</v>
      </c>
      <c r="BU43">
        <v>0.75753000000000004</v>
      </c>
      <c r="BV43">
        <v>0.91189900000000002</v>
      </c>
      <c r="BW43">
        <v>0.99772400000000006</v>
      </c>
      <c r="BX43">
        <v>1.09978</v>
      </c>
      <c r="BY43">
        <v>0.73022500000000001</v>
      </c>
      <c r="BZ43">
        <v>0.82510300000000003</v>
      </c>
      <c r="CA43">
        <v>2459</v>
      </c>
      <c r="CB43">
        <v>4655</v>
      </c>
      <c r="CC43">
        <v>88</v>
      </c>
      <c r="CD43">
        <v>153</v>
      </c>
      <c r="CE43">
        <v>67</v>
      </c>
      <c r="CF43">
        <v>93</v>
      </c>
      <c r="CG43">
        <v>27</v>
      </c>
      <c r="CH43">
        <v>38</v>
      </c>
    </row>
    <row r="44" spans="1:86" x14ac:dyDescent="0.25">
      <c r="A44">
        <v>20230730014608</v>
      </c>
      <c r="B44">
        <v>100</v>
      </c>
      <c r="C44">
        <v>10</v>
      </c>
      <c r="D44">
        <v>40</v>
      </c>
      <c r="E44">
        <v>0</v>
      </c>
      <c r="F44">
        <v>980.17600000000004</v>
      </c>
      <c r="G44">
        <v>8462.83</v>
      </c>
      <c r="H44">
        <f t="shared" si="0"/>
        <v>-11.793975437729753</v>
      </c>
      <c r="I44">
        <v>2854.73</v>
      </c>
      <c r="J44">
        <f t="shared" si="1"/>
        <v>3.2975104935591295</v>
      </c>
      <c r="K44">
        <v>29619.9</v>
      </c>
      <c r="L44">
        <v>713.68100000000004</v>
      </c>
      <c r="M44">
        <v>34326</v>
      </c>
      <c r="N44">
        <v>888.24599999999998</v>
      </c>
      <c r="O44">
        <v>1028.45</v>
      </c>
      <c r="P44">
        <v>1237.78</v>
      </c>
      <c r="Q44">
        <v>1006.79</v>
      </c>
      <c r="R44">
        <v>1338.18</v>
      </c>
      <c r="S44">
        <v>1010.43</v>
      </c>
      <c r="T44">
        <v>1278.54</v>
      </c>
      <c r="U44">
        <v>881.47</v>
      </c>
      <c r="V44">
        <v>0.25275599999999998</v>
      </c>
      <c r="W44">
        <f t="shared" si="2"/>
        <v>-17.727209106266915</v>
      </c>
      <c r="X44">
        <v>0.270092</v>
      </c>
      <c r="Y44">
        <v>0</v>
      </c>
      <c r="Z44">
        <v>0</v>
      </c>
      <c r="AA44" s="1">
        <v>6.6402499999999997E-6</v>
      </c>
      <c r="AB44" s="1">
        <v>7.6240799999999999E-6</v>
      </c>
      <c r="AC44">
        <v>0</v>
      </c>
      <c r="AD44">
        <v>0</v>
      </c>
      <c r="AE44">
        <v>0</v>
      </c>
      <c r="AF44">
        <v>0</v>
      </c>
      <c r="AG44">
        <v>1.1821999999999999</v>
      </c>
      <c r="AH44">
        <f t="shared" si="3"/>
        <v>-3.6346889035613374</v>
      </c>
      <c r="AI44">
        <v>1.33969</v>
      </c>
      <c r="AJ44">
        <v>1.24312</v>
      </c>
      <c r="AK44">
        <f t="shared" si="4"/>
        <v>-16.202442904521792</v>
      </c>
      <c r="AL44">
        <v>1.5985799999999999</v>
      </c>
      <c r="AM44">
        <v>1.0492999999999999</v>
      </c>
      <c r="AN44">
        <f t="shared" si="5"/>
        <v>-21.2946294629463</v>
      </c>
      <c r="AO44">
        <v>1.30497</v>
      </c>
      <c r="AP44">
        <v>13023</v>
      </c>
      <c r="AQ44">
        <v>19146</v>
      </c>
      <c r="AR44">
        <v>401</v>
      </c>
      <c r="AS44">
        <v>659</v>
      </c>
      <c r="AT44">
        <v>315</v>
      </c>
      <c r="AU44">
        <v>427</v>
      </c>
      <c r="AV44">
        <v>155</v>
      </c>
      <c r="AW44">
        <v>200</v>
      </c>
      <c r="AX44">
        <v>304886</v>
      </c>
      <c r="AY44" s="1">
        <v>4304640</v>
      </c>
      <c r="AZ44" s="1">
        <v>1067100</v>
      </c>
      <c r="BA44" s="1">
        <v>1076160</v>
      </c>
      <c r="BB44">
        <v>8351</v>
      </c>
      <c r="BC44">
        <v>1123.19</v>
      </c>
      <c r="BD44">
        <v>1603.11</v>
      </c>
      <c r="BE44">
        <v>2238.77</v>
      </c>
      <c r="BF44">
        <v>1666.93</v>
      </c>
      <c r="BG44">
        <v>2310.89</v>
      </c>
      <c r="BH44">
        <v>1701.54</v>
      </c>
      <c r="BI44">
        <v>2680.5</v>
      </c>
      <c r="BJ44">
        <v>1345.32</v>
      </c>
      <c r="BK44">
        <v>0.246563</v>
      </c>
      <c r="BL44">
        <v>0.319498</v>
      </c>
      <c r="BM44">
        <v>0</v>
      </c>
      <c r="BN44">
        <v>0</v>
      </c>
      <c r="BO44" s="1">
        <v>4.9204700000000002E-6</v>
      </c>
      <c r="BP44" s="1">
        <v>4.3838500000000004E-6</v>
      </c>
      <c r="BQ44">
        <v>0</v>
      </c>
      <c r="BR44">
        <v>0</v>
      </c>
      <c r="BS44">
        <v>0</v>
      </c>
      <c r="BT44">
        <v>0</v>
      </c>
      <c r="BU44">
        <v>0.56098099999999995</v>
      </c>
      <c r="BV44">
        <v>0.87597100000000006</v>
      </c>
      <c r="BW44">
        <v>0.56704600000000005</v>
      </c>
      <c r="BX44">
        <v>0.92828900000000003</v>
      </c>
      <c r="BY44">
        <v>0.30607899999999999</v>
      </c>
      <c r="BZ44">
        <v>0.75064600000000004</v>
      </c>
      <c r="CA44">
        <v>2962</v>
      </c>
      <c r="CB44">
        <v>4862</v>
      </c>
      <c r="CC44">
        <v>102</v>
      </c>
      <c r="CD44">
        <v>153</v>
      </c>
      <c r="CE44">
        <v>98</v>
      </c>
      <c r="CF44">
        <v>89</v>
      </c>
      <c r="CG44">
        <v>38</v>
      </c>
      <c r="CH44">
        <v>47</v>
      </c>
    </row>
    <row r="45" spans="1:86" x14ac:dyDescent="0.25">
      <c r="A45">
        <v>20230730014932</v>
      </c>
      <c r="B45">
        <v>100</v>
      </c>
      <c r="C45">
        <v>10</v>
      </c>
      <c r="D45">
        <v>45</v>
      </c>
      <c r="E45">
        <v>0</v>
      </c>
      <c r="F45">
        <v>765.89200000000005</v>
      </c>
      <c r="G45">
        <v>7577.67</v>
      </c>
      <c r="H45">
        <f t="shared" si="0"/>
        <v>-21.019783435945374</v>
      </c>
      <c r="I45">
        <v>3024.27</v>
      </c>
      <c r="J45">
        <f t="shared" si="1"/>
        <v>9.4322622666087739</v>
      </c>
      <c r="K45">
        <v>26521.8</v>
      </c>
      <c r="L45">
        <v>756.06799999999998</v>
      </c>
      <c r="M45">
        <v>34799</v>
      </c>
      <c r="N45">
        <v>773.49099999999999</v>
      </c>
      <c r="O45">
        <v>759.41600000000005</v>
      </c>
      <c r="P45">
        <v>772.46500000000003</v>
      </c>
      <c r="Q45">
        <v>760.92399999999998</v>
      </c>
      <c r="R45">
        <v>803.86599999999999</v>
      </c>
      <c r="S45">
        <v>729.95600000000002</v>
      </c>
      <c r="T45">
        <v>780.69799999999998</v>
      </c>
      <c r="U45">
        <v>764.21400000000006</v>
      </c>
      <c r="V45">
        <v>0.23510500000000001</v>
      </c>
      <c r="W45">
        <f t="shared" si="2"/>
        <v>-23.47265939059362</v>
      </c>
      <c r="X45">
        <v>0.230106</v>
      </c>
      <c r="Y45">
        <v>0</v>
      </c>
      <c r="Z45">
        <v>0</v>
      </c>
      <c r="AA45" s="1">
        <v>5.0568200000000001E-6</v>
      </c>
      <c r="AB45" s="1">
        <v>6.6674099999999997E-6</v>
      </c>
      <c r="AC45">
        <v>0</v>
      </c>
      <c r="AD45">
        <v>0</v>
      </c>
      <c r="AE45">
        <v>0</v>
      </c>
      <c r="AF45">
        <v>0</v>
      </c>
      <c r="AG45">
        <v>1.2737700000000001</v>
      </c>
      <c r="AH45">
        <f t="shared" si="3"/>
        <v>3.8295062724671722</v>
      </c>
      <c r="AI45">
        <v>1.32806</v>
      </c>
      <c r="AJ45">
        <v>1.43198</v>
      </c>
      <c r="AK45">
        <f t="shared" si="4"/>
        <v>-3.4715668563108286</v>
      </c>
      <c r="AL45">
        <v>1.51857</v>
      </c>
      <c r="AM45">
        <v>1.27112</v>
      </c>
      <c r="AN45">
        <f t="shared" si="5"/>
        <v>-4.6564656465646506</v>
      </c>
      <c r="AO45">
        <v>1.57768</v>
      </c>
      <c r="AP45">
        <v>14831</v>
      </c>
      <c r="AQ45">
        <v>17778</v>
      </c>
      <c r="AR45">
        <v>536</v>
      </c>
      <c r="AS45">
        <v>580</v>
      </c>
      <c r="AT45">
        <v>335</v>
      </c>
      <c r="AU45">
        <v>366</v>
      </c>
      <c r="AV45">
        <v>172</v>
      </c>
      <c r="AW45">
        <v>201</v>
      </c>
      <c r="AX45">
        <v>309265</v>
      </c>
      <c r="AY45" s="1">
        <v>4308270</v>
      </c>
      <c r="AZ45" s="1">
        <v>1082430</v>
      </c>
      <c r="BA45" s="1">
        <v>1077070</v>
      </c>
      <c r="BB45">
        <v>7853</v>
      </c>
      <c r="BC45">
        <v>638.05899999999997</v>
      </c>
      <c r="BD45">
        <v>686.00800000000004</v>
      </c>
      <c r="BE45">
        <v>654.41600000000005</v>
      </c>
      <c r="BF45">
        <v>645.89800000000002</v>
      </c>
      <c r="BG45">
        <v>727.05100000000004</v>
      </c>
      <c r="BH45">
        <v>656.29899999999998</v>
      </c>
      <c r="BI45">
        <v>842.62099999999998</v>
      </c>
      <c r="BJ45">
        <v>755.18600000000004</v>
      </c>
      <c r="BK45">
        <v>0.18053900000000001</v>
      </c>
      <c r="BL45">
        <v>0.18609800000000001</v>
      </c>
      <c r="BM45">
        <v>0</v>
      </c>
      <c r="BN45">
        <v>0</v>
      </c>
      <c r="BO45" s="1">
        <v>3.6500000000000002E-6</v>
      </c>
      <c r="BP45" s="1">
        <v>7.4456499999999996E-6</v>
      </c>
      <c r="BQ45">
        <v>0</v>
      </c>
      <c r="BR45">
        <v>0</v>
      </c>
      <c r="BS45">
        <v>0</v>
      </c>
      <c r="BT45">
        <v>0</v>
      </c>
      <c r="BU45">
        <v>1.01</v>
      </c>
      <c r="BV45">
        <v>0.93994299999999997</v>
      </c>
      <c r="BW45">
        <v>1.1358200000000001</v>
      </c>
      <c r="BX45">
        <v>0.99932399999999999</v>
      </c>
      <c r="BY45">
        <v>0.95739700000000005</v>
      </c>
      <c r="BZ45">
        <v>1.1203399999999999</v>
      </c>
      <c r="CA45">
        <v>3450</v>
      </c>
      <c r="CB45">
        <v>3943</v>
      </c>
      <c r="CC45">
        <v>125</v>
      </c>
      <c r="CD45">
        <v>118</v>
      </c>
      <c r="CE45">
        <v>78</v>
      </c>
      <c r="CF45">
        <v>67</v>
      </c>
      <c r="CG45">
        <v>29</v>
      </c>
      <c r="CH45">
        <v>43</v>
      </c>
    </row>
    <row r="46" spans="1:86" x14ac:dyDescent="0.25">
      <c r="A46">
        <v>20230730015307</v>
      </c>
      <c r="B46">
        <v>100</v>
      </c>
      <c r="C46">
        <v>10</v>
      </c>
      <c r="D46">
        <v>50</v>
      </c>
      <c r="E46">
        <v>0</v>
      </c>
      <c r="F46">
        <v>848.89300000000003</v>
      </c>
      <c r="G46">
        <v>7859.9</v>
      </c>
      <c r="H46">
        <f t="shared" si="0"/>
        <v>-18.078168596440211</v>
      </c>
      <c r="I46">
        <v>2834.61</v>
      </c>
      <c r="J46">
        <f t="shared" si="1"/>
        <v>2.5694745983499865</v>
      </c>
      <c r="K46">
        <v>27509.599999999999</v>
      </c>
      <c r="L46">
        <v>708.65300000000002</v>
      </c>
      <c r="M46">
        <v>34467</v>
      </c>
      <c r="N46">
        <v>847.23699999999997</v>
      </c>
      <c r="O46">
        <v>842.33100000000002</v>
      </c>
      <c r="P46">
        <v>848.28300000000002</v>
      </c>
      <c r="Q46">
        <v>808.76</v>
      </c>
      <c r="R46">
        <v>958.01599999999996</v>
      </c>
      <c r="S46">
        <v>811.53</v>
      </c>
      <c r="T46">
        <v>1511.53</v>
      </c>
      <c r="U46">
        <v>860.08900000000006</v>
      </c>
      <c r="V46">
        <v>0.24551400000000001</v>
      </c>
      <c r="W46">
        <f t="shared" si="2"/>
        <v>-20.084500532197115</v>
      </c>
      <c r="X46">
        <v>0.240651</v>
      </c>
      <c r="Y46">
        <v>0</v>
      </c>
      <c r="Z46">
        <v>0</v>
      </c>
      <c r="AA46" s="1">
        <v>3.8994899999999998E-6</v>
      </c>
      <c r="AB46" s="1">
        <v>6.90115E-6</v>
      </c>
      <c r="AC46">
        <v>0</v>
      </c>
      <c r="AD46">
        <v>0</v>
      </c>
      <c r="AE46">
        <v>0</v>
      </c>
      <c r="AF46">
        <v>0</v>
      </c>
      <c r="AG46">
        <v>1.2348399999999999</v>
      </c>
      <c r="AH46">
        <f t="shared" si="3"/>
        <v>0.6561840249757408</v>
      </c>
      <c r="AI46">
        <v>1.3634500000000001</v>
      </c>
      <c r="AJ46">
        <v>1.2931999999999999</v>
      </c>
      <c r="AK46">
        <f t="shared" si="4"/>
        <v>-12.826596920753905</v>
      </c>
      <c r="AL46">
        <v>1.49413</v>
      </c>
      <c r="AM46">
        <v>1.0969599999999999</v>
      </c>
      <c r="AN46">
        <f t="shared" si="5"/>
        <v>-17.71977197719772</v>
      </c>
      <c r="AO46">
        <v>1.5007299999999999</v>
      </c>
      <c r="AP46">
        <v>16277</v>
      </c>
      <c r="AQ46">
        <v>16055</v>
      </c>
      <c r="AR46">
        <v>544</v>
      </c>
      <c r="AS46">
        <v>505</v>
      </c>
      <c r="AT46">
        <v>376</v>
      </c>
      <c r="AU46">
        <v>355</v>
      </c>
      <c r="AV46">
        <v>186</v>
      </c>
      <c r="AW46">
        <v>169</v>
      </c>
      <c r="AX46">
        <v>309569</v>
      </c>
      <c r="AY46" s="1">
        <v>4308220</v>
      </c>
      <c r="AZ46" s="1">
        <v>1083490</v>
      </c>
      <c r="BA46" s="1">
        <v>1077050</v>
      </c>
      <c r="BB46">
        <v>7664</v>
      </c>
      <c r="BC46">
        <v>921.43100000000004</v>
      </c>
      <c r="BD46">
        <v>1088.73</v>
      </c>
      <c r="BE46">
        <v>1297.3900000000001</v>
      </c>
      <c r="BF46">
        <v>1076.81</v>
      </c>
      <c r="BG46">
        <v>1531.1</v>
      </c>
      <c r="BH46">
        <v>1110.78</v>
      </c>
      <c r="BI46">
        <v>2802.46</v>
      </c>
      <c r="BJ46">
        <v>1132.7</v>
      </c>
      <c r="BK46">
        <v>0.21969900000000001</v>
      </c>
      <c r="BL46">
        <v>0.24290600000000001</v>
      </c>
      <c r="BM46">
        <v>0</v>
      </c>
      <c r="BN46">
        <v>0</v>
      </c>
      <c r="BO46" s="1">
        <v>1.08665E-6</v>
      </c>
      <c r="BP46" s="1">
        <v>2.78437E-6</v>
      </c>
      <c r="BQ46">
        <v>0</v>
      </c>
      <c r="BR46">
        <v>0</v>
      </c>
      <c r="BS46">
        <v>0</v>
      </c>
      <c r="BT46">
        <v>0</v>
      </c>
      <c r="BU46">
        <v>0.84251699999999996</v>
      </c>
      <c r="BV46">
        <v>1.07284</v>
      </c>
      <c r="BW46">
        <v>0.70205799999999996</v>
      </c>
      <c r="BX46">
        <v>1.0985100000000001</v>
      </c>
      <c r="BY46">
        <v>0.35351700000000003</v>
      </c>
      <c r="BZ46">
        <v>0.96566399999999997</v>
      </c>
      <c r="CA46">
        <v>3603</v>
      </c>
      <c r="CB46">
        <v>3581</v>
      </c>
      <c r="CC46">
        <v>108</v>
      </c>
      <c r="CD46">
        <v>114</v>
      </c>
      <c r="CE46">
        <v>91</v>
      </c>
      <c r="CF46">
        <v>74</v>
      </c>
      <c r="CG46">
        <v>56</v>
      </c>
      <c r="CH46">
        <v>37</v>
      </c>
    </row>
    <row r="47" spans="1:86" x14ac:dyDescent="0.25">
      <c r="A47">
        <v>20230730015746</v>
      </c>
      <c r="B47">
        <v>100</v>
      </c>
      <c r="C47">
        <v>0</v>
      </c>
      <c r="D47">
        <v>0</v>
      </c>
      <c r="E47">
        <v>1</v>
      </c>
      <c r="F47">
        <v>1323.55</v>
      </c>
      <c r="G47">
        <v>9594.39</v>
      </c>
      <c r="H47">
        <f>(G47-9594.39)/9594.39*100</f>
        <v>0</v>
      </c>
      <c r="I47">
        <v>2763.6</v>
      </c>
      <c r="J47">
        <f t="shared" si="1"/>
        <v>0</v>
      </c>
      <c r="K47">
        <v>33580.400000000001</v>
      </c>
      <c r="L47">
        <v>690.90099999999995</v>
      </c>
      <c r="M47">
        <v>33305</v>
      </c>
      <c r="N47">
        <v>0</v>
      </c>
      <c r="O47">
        <v>1326.49</v>
      </c>
      <c r="P47">
        <v>0</v>
      </c>
      <c r="Q47">
        <v>1338.5</v>
      </c>
      <c r="R47">
        <v>0</v>
      </c>
      <c r="S47">
        <v>1211.75</v>
      </c>
      <c r="T47">
        <v>0</v>
      </c>
      <c r="U47">
        <v>1242.8699999999999</v>
      </c>
      <c r="V47">
        <v>0</v>
      </c>
      <c r="W47">
        <v>0</v>
      </c>
      <c r="X47">
        <v>0.30721700000000002</v>
      </c>
      <c r="Y47">
        <v>0</v>
      </c>
      <c r="Z47">
        <v>0</v>
      </c>
      <c r="AA47">
        <v>0</v>
      </c>
      <c r="AB47" s="1">
        <v>6.2168700000000002E-6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1.22679</v>
      </c>
      <c r="AJ47">
        <v>0</v>
      </c>
      <c r="AK47">
        <v>0</v>
      </c>
      <c r="AL47">
        <v>1.4834799999999999</v>
      </c>
      <c r="AM47">
        <v>0</v>
      </c>
      <c r="AN47">
        <v>0</v>
      </c>
      <c r="AO47">
        <v>1.3331999999999999</v>
      </c>
      <c r="AP47">
        <v>0</v>
      </c>
      <c r="AQ47">
        <v>31230</v>
      </c>
      <c r="AR47">
        <v>0</v>
      </c>
      <c r="AS47">
        <v>1019</v>
      </c>
      <c r="AT47">
        <v>0</v>
      </c>
      <c r="AU47">
        <v>703</v>
      </c>
      <c r="AV47">
        <v>0</v>
      </c>
      <c r="AW47">
        <v>353</v>
      </c>
      <c r="AX47">
        <v>311639</v>
      </c>
      <c r="AY47" s="1">
        <v>4308170</v>
      </c>
      <c r="AZ47" s="1">
        <v>1090740</v>
      </c>
      <c r="BA47" s="1">
        <v>1077040</v>
      </c>
      <c r="BB47">
        <v>9186</v>
      </c>
      <c r="BC47">
        <v>0</v>
      </c>
      <c r="BD47">
        <v>2470.37</v>
      </c>
      <c r="BE47">
        <v>0</v>
      </c>
      <c r="BF47">
        <v>2609.71</v>
      </c>
      <c r="BG47">
        <v>0</v>
      </c>
      <c r="BH47">
        <v>2249.0700000000002</v>
      </c>
      <c r="BI47">
        <v>0</v>
      </c>
      <c r="BJ47">
        <v>2305.8000000000002</v>
      </c>
      <c r="BK47">
        <v>0</v>
      </c>
      <c r="BL47">
        <v>0.431757</v>
      </c>
      <c r="BM47">
        <v>0</v>
      </c>
      <c r="BN47">
        <v>0</v>
      </c>
      <c r="BO47">
        <v>0</v>
      </c>
      <c r="BP47" s="1">
        <v>2.07578E-6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0.52931099999999998</v>
      </c>
      <c r="BW47">
        <v>0</v>
      </c>
      <c r="BX47">
        <v>0.79606900000000003</v>
      </c>
      <c r="BY47">
        <v>0</v>
      </c>
      <c r="BZ47">
        <v>0.74004099999999995</v>
      </c>
      <c r="CA47">
        <v>0</v>
      </c>
      <c r="CB47">
        <v>8627</v>
      </c>
      <c r="CC47">
        <v>0</v>
      </c>
      <c r="CD47">
        <v>273</v>
      </c>
      <c r="CE47">
        <v>0</v>
      </c>
      <c r="CF47">
        <v>190</v>
      </c>
      <c r="CG47">
        <v>0</v>
      </c>
      <c r="CH47">
        <v>96</v>
      </c>
    </row>
    <row r="48" spans="1:86" x14ac:dyDescent="0.25">
      <c r="A48">
        <v>20230730020059</v>
      </c>
      <c r="B48">
        <v>100</v>
      </c>
      <c r="C48">
        <v>0</v>
      </c>
      <c r="D48">
        <v>5</v>
      </c>
      <c r="E48">
        <v>1</v>
      </c>
      <c r="F48">
        <v>733.93100000000004</v>
      </c>
      <c r="G48">
        <v>7195.82</v>
      </c>
      <c r="H48">
        <f t="shared" si="0"/>
        <v>-24.999713374169698</v>
      </c>
      <c r="I48">
        <v>2917.32</v>
      </c>
      <c r="J48">
        <f t="shared" si="1"/>
        <v>5.562310030395146</v>
      </c>
      <c r="K48">
        <v>25185.4</v>
      </c>
      <c r="L48">
        <v>729.33</v>
      </c>
      <c r="M48">
        <v>34552</v>
      </c>
      <c r="N48">
        <v>673.18499999999995</v>
      </c>
      <c r="O48">
        <v>738.202</v>
      </c>
      <c r="P48">
        <v>680.97900000000004</v>
      </c>
      <c r="Q48">
        <v>715.65800000000002</v>
      </c>
      <c r="R48">
        <v>775.03200000000004</v>
      </c>
      <c r="S48">
        <v>727.904</v>
      </c>
      <c r="T48">
        <v>524.09100000000001</v>
      </c>
      <c r="U48">
        <v>722.77300000000002</v>
      </c>
      <c r="V48">
        <v>0.22365499999999999</v>
      </c>
      <c r="W48">
        <f t="shared" si="2"/>
        <v>-27.199666685111833</v>
      </c>
      <c r="X48">
        <v>0.221467</v>
      </c>
      <c r="Y48">
        <v>0</v>
      </c>
      <c r="Z48">
        <v>0</v>
      </c>
      <c r="AA48" s="1">
        <v>3.2047E-6</v>
      </c>
      <c r="AB48" s="1">
        <v>5.5846599999999998E-6</v>
      </c>
      <c r="AC48">
        <v>0</v>
      </c>
      <c r="AD48">
        <v>0</v>
      </c>
      <c r="AE48">
        <v>0</v>
      </c>
      <c r="AF48">
        <v>0</v>
      </c>
      <c r="AG48">
        <v>1.5996699999999999</v>
      </c>
      <c r="AH48">
        <f t="shared" si="3"/>
        <v>30.394770091050617</v>
      </c>
      <c r="AI48">
        <v>1.32406</v>
      </c>
      <c r="AJ48">
        <v>1.74268</v>
      </c>
      <c r="AK48">
        <f t="shared" si="4"/>
        <v>17.472429692345035</v>
      </c>
      <c r="AL48">
        <v>1.5272399999999999</v>
      </c>
      <c r="AM48">
        <v>1.25943</v>
      </c>
      <c r="AN48">
        <f t="shared" si="5"/>
        <v>-5.533303330333025</v>
      </c>
      <c r="AO48">
        <v>1.3515699999999999</v>
      </c>
      <c r="AP48">
        <v>1679</v>
      </c>
      <c r="AQ48">
        <v>30796</v>
      </c>
      <c r="AR48">
        <v>48</v>
      </c>
      <c r="AS48">
        <v>1004</v>
      </c>
      <c r="AT48">
        <v>31</v>
      </c>
      <c r="AU48">
        <v>653</v>
      </c>
      <c r="AV48">
        <v>11</v>
      </c>
      <c r="AW48">
        <v>330</v>
      </c>
      <c r="AX48">
        <v>309217</v>
      </c>
      <c r="AY48" s="1">
        <v>4308240</v>
      </c>
      <c r="AZ48" s="1">
        <v>1082260</v>
      </c>
      <c r="BA48" s="1">
        <v>1077060</v>
      </c>
      <c r="BB48">
        <v>6990</v>
      </c>
      <c r="BC48">
        <v>502.20100000000002</v>
      </c>
      <c r="BD48">
        <v>779.31100000000004</v>
      </c>
      <c r="BE48">
        <v>547.375</v>
      </c>
      <c r="BF48">
        <v>795.23400000000004</v>
      </c>
      <c r="BG48">
        <v>569.85699999999997</v>
      </c>
      <c r="BH48">
        <v>678.36099999999999</v>
      </c>
      <c r="BI48">
        <v>0</v>
      </c>
      <c r="BJ48">
        <v>788.77800000000002</v>
      </c>
      <c r="BK48">
        <v>0.162138</v>
      </c>
      <c r="BL48">
        <v>0.19888600000000001</v>
      </c>
      <c r="BM48">
        <v>0</v>
      </c>
      <c r="BN48">
        <v>0</v>
      </c>
      <c r="BO48" s="1">
        <v>1.41923E-5</v>
      </c>
      <c r="BP48" s="1">
        <v>4.3942299999999998E-6</v>
      </c>
      <c r="BQ48">
        <v>0</v>
      </c>
      <c r="BR48">
        <v>0</v>
      </c>
      <c r="BS48">
        <v>0</v>
      </c>
      <c r="BT48">
        <v>0</v>
      </c>
      <c r="BU48">
        <v>1.2433099999999999</v>
      </c>
      <c r="BV48">
        <v>1.0551999999999999</v>
      </c>
      <c r="BW48">
        <v>1.39225</v>
      </c>
      <c r="BX48">
        <v>1.1413</v>
      </c>
      <c r="BY48">
        <v>0</v>
      </c>
      <c r="BZ48">
        <v>1.26058</v>
      </c>
      <c r="CA48">
        <v>328</v>
      </c>
      <c r="CB48">
        <v>6268</v>
      </c>
      <c r="CC48">
        <v>8</v>
      </c>
      <c r="CD48">
        <v>197</v>
      </c>
      <c r="CE48">
        <v>7</v>
      </c>
      <c r="CF48">
        <v>119</v>
      </c>
      <c r="CG48">
        <v>0</v>
      </c>
      <c r="CH48">
        <v>63</v>
      </c>
    </row>
    <row r="49" spans="1:86" x14ac:dyDescent="0.25">
      <c r="A49">
        <v>20230730020409</v>
      </c>
      <c r="B49">
        <v>100</v>
      </c>
      <c r="C49">
        <v>0</v>
      </c>
      <c r="D49">
        <v>10</v>
      </c>
      <c r="E49">
        <v>1</v>
      </c>
      <c r="F49">
        <v>726.95600000000002</v>
      </c>
      <c r="G49">
        <v>7104.36</v>
      </c>
      <c r="H49">
        <f t="shared" si="0"/>
        <v>-25.952978771969871</v>
      </c>
      <c r="I49">
        <v>3092.51</v>
      </c>
      <c r="J49">
        <f t="shared" si="1"/>
        <v>11.901505282964262</v>
      </c>
      <c r="K49">
        <v>24865.3</v>
      </c>
      <c r="L49">
        <v>773.12699999999995</v>
      </c>
      <c r="M49">
        <v>34506</v>
      </c>
      <c r="N49">
        <v>661.02</v>
      </c>
      <c r="O49">
        <v>734.23900000000003</v>
      </c>
      <c r="P49">
        <v>618.98299999999995</v>
      </c>
      <c r="Q49">
        <v>755.40499999999997</v>
      </c>
      <c r="R49">
        <v>573.81899999999996</v>
      </c>
      <c r="S49">
        <v>746.69299999999998</v>
      </c>
      <c r="T49">
        <v>680.66700000000003</v>
      </c>
      <c r="U49">
        <v>688.12300000000005</v>
      </c>
      <c r="V49">
        <v>0.22095799999999999</v>
      </c>
      <c r="W49">
        <f t="shared" si="2"/>
        <v>-28.077547791951623</v>
      </c>
      <c r="X49">
        <v>0.21948100000000001</v>
      </c>
      <c r="Y49">
        <v>0</v>
      </c>
      <c r="Z49">
        <v>0</v>
      </c>
      <c r="AA49" s="1">
        <v>3.9434799999999999E-6</v>
      </c>
      <c r="AB49" s="1">
        <v>7.2394999999999999E-6</v>
      </c>
      <c r="AC49">
        <v>0</v>
      </c>
      <c r="AD49">
        <v>0</v>
      </c>
      <c r="AE49">
        <v>0</v>
      </c>
      <c r="AF49">
        <v>0</v>
      </c>
      <c r="AG49">
        <v>1.4457199999999999</v>
      </c>
      <c r="AH49">
        <f t="shared" si="3"/>
        <v>17.845760073036121</v>
      </c>
      <c r="AI49">
        <v>1.33908</v>
      </c>
      <c r="AJ49">
        <v>1.4596</v>
      </c>
      <c r="AK49">
        <f t="shared" si="4"/>
        <v>-1.6097284762854842</v>
      </c>
      <c r="AL49">
        <v>1.5658000000000001</v>
      </c>
      <c r="AM49">
        <v>1.6014600000000001</v>
      </c>
      <c r="AN49">
        <f t="shared" si="5"/>
        <v>20.121512151215136</v>
      </c>
      <c r="AO49">
        <v>1.41629</v>
      </c>
      <c r="AP49">
        <v>3257</v>
      </c>
      <c r="AQ49">
        <v>29090</v>
      </c>
      <c r="AR49">
        <v>116</v>
      </c>
      <c r="AS49">
        <v>972</v>
      </c>
      <c r="AT49">
        <v>72</v>
      </c>
      <c r="AU49">
        <v>646</v>
      </c>
      <c r="AV49">
        <v>36</v>
      </c>
      <c r="AW49">
        <v>317</v>
      </c>
      <c r="AX49">
        <v>1337.31</v>
      </c>
      <c r="AY49">
        <v>350.83800000000002</v>
      </c>
      <c r="AZ49">
        <v>4680.59</v>
      </c>
      <c r="BA49">
        <v>87.709500000000006</v>
      </c>
      <c r="BB49">
        <v>7015</v>
      </c>
      <c r="BC49">
        <v>552.19799999999998</v>
      </c>
      <c r="BD49">
        <v>838.25599999999997</v>
      </c>
      <c r="BE49">
        <v>386.91300000000001</v>
      </c>
      <c r="BF49">
        <v>794.28399999999999</v>
      </c>
      <c r="BG49">
        <v>515.846</v>
      </c>
      <c r="BH49">
        <v>928.76599999999996</v>
      </c>
      <c r="BI49">
        <v>832</v>
      </c>
      <c r="BJ49">
        <v>651.13800000000003</v>
      </c>
      <c r="BK49">
        <v>0.18054200000000001</v>
      </c>
      <c r="BL49">
        <v>0.20138500000000001</v>
      </c>
      <c r="BM49">
        <v>0</v>
      </c>
      <c r="BN49">
        <v>0</v>
      </c>
      <c r="BO49">
        <v>0</v>
      </c>
      <c r="BP49" s="1">
        <v>4.0701100000000001E-6</v>
      </c>
      <c r="BQ49">
        <v>0</v>
      </c>
      <c r="BR49">
        <v>0</v>
      </c>
      <c r="BS49">
        <v>0</v>
      </c>
      <c r="BT49">
        <v>0</v>
      </c>
      <c r="BU49">
        <v>0.84754600000000002</v>
      </c>
      <c r="BV49">
        <v>0.92967999999999995</v>
      </c>
      <c r="BW49">
        <v>1.2647200000000001</v>
      </c>
      <c r="BX49">
        <v>1.2851900000000001</v>
      </c>
      <c r="BY49">
        <v>1.56314</v>
      </c>
      <c r="BZ49">
        <v>0.97204199999999996</v>
      </c>
      <c r="CA49">
        <v>610</v>
      </c>
      <c r="CB49">
        <v>5968</v>
      </c>
      <c r="CC49">
        <v>23</v>
      </c>
      <c r="CD49">
        <v>204</v>
      </c>
      <c r="CE49">
        <v>13</v>
      </c>
      <c r="CF49">
        <v>124</v>
      </c>
      <c r="CG49">
        <v>8</v>
      </c>
      <c r="CH49">
        <v>65</v>
      </c>
    </row>
    <row r="50" spans="1:86" x14ac:dyDescent="0.25">
      <c r="A50">
        <v>20230730020723</v>
      </c>
      <c r="B50">
        <v>100</v>
      </c>
      <c r="C50">
        <v>0</v>
      </c>
      <c r="D50">
        <v>15</v>
      </c>
      <c r="E50">
        <v>1</v>
      </c>
      <c r="F50">
        <v>763.72</v>
      </c>
      <c r="G50">
        <v>7340.75</v>
      </c>
      <c r="H50">
        <f t="shared" si="0"/>
        <v>-23.489143134685992</v>
      </c>
      <c r="I50">
        <v>2990.26</v>
      </c>
      <c r="J50">
        <f t="shared" si="1"/>
        <v>8.2016210739615119</v>
      </c>
      <c r="K50">
        <v>25692.6</v>
      </c>
      <c r="L50">
        <v>747.56500000000005</v>
      </c>
      <c r="M50">
        <v>34530</v>
      </c>
      <c r="N50">
        <v>688.14</v>
      </c>
      <c r="O50">
        <v>779.10299999999995</v>
      </c>
      <c r="P50">
        <v>695.48099999999999</v>
      </c>
      <c r="Q50">
        <v>761.02300000000002</v>
      </c>
      <c r="R50">
        <v>649.08199999999999</v>
      </c>
      <c r="S50">
        <v>776.87900000000002</v>
      </c>
      <c r="T50">
        <v>583.79300000000001</v>
      </c>
      <c r="U50">
        <v>682.27499999999998</v>
      </c>
      <c r="V50">
        <v>0.226884</v>
      </c>
      <c r="W50">
        <f t="shared" si="2"/>
        <v>-26.148618077775648</v>
      </c>
      <c r="X50">
        <v>0.22678999999999999</v>
      </c>
      <c r="Y50">
        <v>0</v>
      </c>
      <c r="Z50">
        <v>0</v>
      </c>
      <c r="AA50" s="1">
        <v>8.0880400000000006E-6</v>
      </c>
      <c r="AB50" s="1">
        <v>7.7576599999999992E-6</v>
      </c>
      <c r="AC50">
        <v>0</v>
      </c>
      <c r="AD50">
        <v>0</v>
      </c>
      <c r="AE50">
        <v>0</v>
      </c>
      <c r="AF50">
        <v>0</v>
      </c>
      <c r="AG50">
        <v>1.4869699999999999</v>
      </c>
      <c r="AH50">
        <f t="shared" si="3"/>
        <v>21.208193741390119</v>
      </c>
      <c r="AI50">
        <v>1.27512</v>
      </c>
      <c r="AJ50">
        <v>1.52156</v>
      </c>
      <c r="AK50">
        <f t="shared" si="4"/>
        <v>2.5669372017148944</v>
      </c>
      <c r="AL50">
        <v>1.49627</v>
      </c>
      <c r="AM50">
        <v>1.4764600000000001</v>
      </c>
      <c r="AN50">
        <f t="shared" si="5"/>
        <v>10.745574557455759</v>
      </c>
      <c r="AO50">
        <v>1.3406400000000001</v>
      </c>
      <c r="AP50">
        <v>4864</v>
      </c>
      <c r="AQ50">
        <v>27502</v>
      </c>
      <c r="AR50">
        <v>189</v>
      </c>
      <c r="AS50">
        <v>904</v>
      </c>
      <c r="AT50">
        <v>110</v>
      </c>
      <c r="AU50">
        <v>597</v>
      </c>
      <c r="AV50">
        <v>58</v>
      </c>
      <c r="AW50">
        <v>306</v>
      </c>
      <c r="AX50">
        <v>309430</v>
      </c>
      <c r="AY50" s="1">
        <v>4308150</v>
      </c>
      <c r="AZ50" s="1">
        <v>1083000</v>
      </c>
      <c r="BA50" s="1">
        <v>1077040</v>
      </c>
      <c r="BB50">
        <v>6684</v>
      </c>
      <c r="BC50">
        <v>759.84100000000001</v>
      </c>
      <c r="BD50">
        <v>1180.48</v>
      </c>
      <c r="BE50">
        <v>760.54200000000003</v>
      </c>
      <c r="BF50">
        <v>1203.07</v>
      </c>
      <c r="BG50">
        <v>962.5</v>
      </c>
      <c r="BH50">
        <v>1225.8</v>
      </c>
      <c r="BI50">
        <v>436</v>
      </c>
      <c r="BJ50">
        <v>990.66700000000003</v>
      </c>
      <c r="BK50">
        <v>0.197713</v>
      </c>
      <c r="BL50">
        <v>0.248252</v>
      </c>
      <c r="BM50">
        <v>0</v>
      </c>
      <c r="BN50">
        <v>0</v>
      </c>
      <c r="BO50">
        <v>0</v>
      </c>
      <c r="BP50" s="1">
        <v>5.8852699999999998E-6</v>
      </c>
      <c r="BQ50">
        <v>0</v>
      </c>
      <c r="BR50">
        <v>0</v>
      </c>
      <c r="BS50">
        <v>0</v>
      </c>
      <c r="BT50">
        <v>0</v>
      </c>
      <c r="BU50">
        <v>0.97914500000000004</v>
      </c>
      <c r="BV50">
        <v>0.81077200000000005</v>
      </c>
      <c r="BW50">
        <v>1.0972</v>
      </c>
      <c r="BX50">
        <v>0.94996400000000003</v>
      </c>
      <c r="BY50">
        <v>1.0955999999999999</v>
      </c>
      <c r="BZ50">
        <v>0.76417299999999999</v>
      </c>
      <c r="CA50">
        <v>901</v>
      </c>
      <c r="CB50">
        <v>5388</v>
      </c>
      <c r="CC50">
        <v>24</v>
      </c>
      <c r="CD50">
        <v>169</v>
      </c>
      <c r="CE50">
        <v>20</v>
      </c>
      <c r="CF50">
        <v>118</v>
      </c>
      <c r="CG50">
        <v>16</v>
      </c>
      <c r="CH50">
        <v>48</v>
      </c>
    </row>
    <row r="51" spans="1:86" x14ac:dyDescent="0.25">
      <c r="A51">
        <v>20230730021026</v>
      </c>
      <c r="B51">
        <v>100</v>
      </c>
      <c r="C51">
        <v>0</v>
      </c>
      <c r="D51">
        <v>20</v>
      </c>
      <c r="E51">
        <v>1</v>
      </c>
      <c r="F51">
        <v>686.87300000000005</v>
      </c>
      <c r="G51">
        <v>7073.6</v>
      </c>
      <c r="H51">
        <f t="shared" si="0"/>
        <v>-26.273582791610504</v>
      </c>
      <c r="I51">
        <v>3069.7</v>
      </c>
      <c r="J51">
        <f t="shared" si="1"/>
        <v>11.076132580691848</v>
      </c>
      <c r="K51">
        <v>24757.599999999999</v>
      </c>
      <c r="L51">
        <v>767.42499999999995</v>
      </c>
      <c r="M51">
        <v>34684</v>
      </c>
      <c r="N51">
        <v>687.899</v>
      </c>
      <c r="O51">
        <v>687.024</v>
      </c>
      <c r="P51">
        <v>681.93100000000004</v>
      </c>
      <c r="Q51">
        <v>670.70799999999997</v>
      </c>
      <c r="R51">
        <v>645.30100000000004</v>
      </c>
      <c r="S51">
        <v>721.85</v>
      </c>
      <c r="T51">
        <v>630.92499999999995</v>
      </c>
      <c r="U51">
        <v>666.23299999999995</v>
      </c>
      <c r="V51">
        <v>0.22681000000000001</v>
      </c>
      <c r="W51">
        <f t="shared" si="2"/>
        <v>-26.172705286491311</v>
      </c>
      <c r="X51">
        <v>0.214805</v>
      </c>
      <c r="Y51">
        <v>0</v>
      </c>
      <c r="Z51">
        <v>0</v>
      </c>
      <c r="AA51" s="1">
        <v>6.1515700000000001E-6</v>
      </c>
      <c r="AB51" s="1">
        <v>6.6144800000000002E-6</v>
      </c>
      <c r="AC51">
        <v>0</v>
      </c>
      <c r="AD51">
        <v>0</v>
      </c>
      <c r="AE51">
        <v>0</v>
      </c>
      <c r="AF51">
        <v>0</v>
      </c>
      <c r="AG51">
        <v>1.37012</v>
      </c>
      <c r="AH51">
        <f t="shared" si="3"/>
        <v>11.683336186307351</v>
      </c>
      <c r="AI51">
        <v>1.3328599999999999</v>
      </c>
      <c r="AJ51">
        <v>1.64181</v>
      </c>
      <c r="AK51">
        <f t="shared" si="4"/>
        <v>10.672877288537769</v>
      </c>
      <c r="AL51">
        <v>1.6109199999999999</v>
      </c>
      <c r="AM51">
        <v>1.5396300000000001</v>
      </c>
      <c r="AN51">
        <f t="shared" si="5"/>
        <v>15.483798379837992</v>
      </c>
      <c r="AO51">
        <v>1.3871100000000001</v>
      </c>
      <c r="AP51">
        <v>6625</v>
      </c>
      <c r="AQ51">
        <v>25935</v>
      </c>
      <c r="AR51">
        <v>233</v>
      </c>
      <c r="AS51">
        <v>821</v>
      </c>
      <c r="AT51">
        <v>143</v>
      </c>
      <c r="AU51">
        <v>560</v>
      </c>
      <c r="AV51">
        <v>67</v>
      </c>
      <c r="AW51">
        <v>300</v>
      </c>
      <c r="AX51">
        <v>309031</v>
      </c>
      <c r="AY51" s="1">
        <v>4308270</v>
      </c>
      <c r="AZ51" s="1">
        <v>1081610</v>
      </c>
      <c r="BA51" s="1">
        <v>1077070</v>
      </c>
      <c r="BB51">
        <v>6949</v>
      </c>
      <c r="BC51">
        <v>579.60799999999995</v>
      </c>
      <c r="BD51">
        <v>625.49</v>
      </c>
      <c r="BE51">
        <v>626.12199999999996</v>
      </c>
      <c r="BF51">
        <v>590.93700000000001</v>
      </c>
      <c r="BG51">
        <v>568.78599999999994</v>
      </c>
      <c r="BH51">
        <v>679.91800000000001</v>
      </c>
      <c r="BI51">
        <v>605.875</v>
      </c>
      <c r="BJ51">
        <v>588.96600000000001</v>
      </c>
      <c r="BK51">
        <v>0.174369</v>
      </c>
      <c r="BL51">
        <v>0.170269</v>
      </c>
      <c r="BM51">
        <v>0</v>
      </c>
      <c r="BN51">
        <v>0</v>
      </c>
      <c r="BO51" s="1">
        <v>7.1163099999999998E-6</v>
      </c>
      <c r="BP51" s="1">
        <v>5.2259199999999999E-6</v>
      </c>
      <c r="BQ51">
        <v>0</v>
      </c>
      <c r="BR51">
        <v>0</v>
      </c>
      <c r="BS51">
        <v>0</v>
      </c>
      <c r="BT51">
        <v>0</v>
      </c>
      <c r="BU51">
        <v>1.0262800000000001</v>
      </c>
      <c r="BV51">
        <v>1.0240899999999999</v>
      </c>
      <c r="BW51">
        <v>1.35442</v>
      </c>
      <c r="BX51">
        <v>1.19661</v>
      </c>
      <c r="BY51">
        <v>1.2699400000000001</v>
      </c>
      <c r="BZ51">
        <v>1.04796</v>
      </c>
      <c r="CA51">
        <v>1243</v>
      </c>
      <c r="CB51">
        <v>5286</v>
      </c>
      <c r="CC51">
        <v>49</v>
      </c>
      <c r="CD51">
        <v>158</v>
      </c>
      <c r="CE51">
        <v>28</v>
      </c>
      <c r="CF51">
        <v>110</v>
      </c>
      <c r="CG51">
        <v>16</v>
      </c>
      <c r="CH51">
        <v>59</v>
      </c>
    </row>
    <row r="52" spans="1:86" x14ac:dyDescent="0.25">
      <c r="A52">
        <v>20230730021334</v>
      </c>
      <c r="B52">
        <v>100</v>
      </c>
      <c r="C52">
        <v>0</v>
      </c>
      <c r="D52">
        <v>25</v>
      </c>
      <c r="E52">
        <v>1</v>
      </c>
      <c r="F52">
        <v>714.74599999999998</v>
      </c>
      <c r="G52">
        <v>7107.1</v>
      </c>
      <c r="H52">
        <f t="shared" si="0"/>
        <v>-25.924420416514227</v>
      </c>
      <c r="I52">
        <v>3007.23</v>
      </c>
      <c r="J52">
        <f t="shared" si="1"/>
        <v>8.8156752062527186</v>
      </c>
      <c r="K52">
        <v>24874.799999999999</v>
      </c>
      <c r="L52">
        <v>751.80799999999999</v>
      </c>
      <c r="M52">
        <v>34445</v>
      </c>
      <c r="N52">
        <v>663.28300000000002</v>
      </c>
      <c r="O52">
        <v>731.32</v>
      </c>
      <c r="P52">
        <v>686.04399999999998</v>
      </c>
      <c r="Q52">
        <v>717.35</v>
      </c>
      <c r="R52">
        <v>655.15099999999995</v>
      </c>
      <c r="S52">
        <v>745.33299999999997</v>
      </c>
      <c r="T52">
        <v>791.65499999999997</v>
      </c>
      <c r="U52">
        <v>731.47299999999996</v>
      </c>
      <c r="V52">
        <v>0.220723</v>
      </c>
      <c r="W52">
        <f t="shared" si="2"/>
        <v>-28.154040954764874</v>
      </c>
      <c r="X52">
        <v>0.21946299999999999</v>
      </c>
      <c r="Y52">
        <v>0</v>
      </c>
      <c r="Z52">
        <v>0</v>
      </c>
      <c r="AA52" s="1">
        <v>1.19627E-5</v>
      </c>
      <c r="AB52" s="1">
        <v>6.8042300000000004E-6</v>
      </c>
      <c r="AC52">
        <v>0</v>
      </c>
      <c r="AD52">
        <v>0</v>
      </c>
      <c r="AE52">
        <v>0</v>
      </c>
      <c r="AF52">
        <v>0</v>
      </c>
      <c r="AG52">
        <v>1.5047699999999999</v>
      </c>
      <c r="AH52">
        <f t="shared" si="3"/>
        <v>22.659134815249544</v>
      </c>
      <c r="AI52">
        <v>1.29532</v>
      </c>
      <c r="AJ52">
        <v>1.6109</v>
      </c>
      <c r="AK52">
        <f t="shared" si="4"/>
        <v>8.5892630840995565</v>
      </c>
      <c r="AL52">
        <v>1.5313000000000001</v>
      </c>
      <c r="AM52">
        <v>1.6520300000000001</v>
      </c>
      <c r="AN52">
        <f t="shared" si="5"/>
        <v>23.914641464146428</v>
      </c>
      <c r="AO52">
        <v>1.32125</v>
      </c>
      <c r="AP52">
        <v>8020</v>
      </c>
      <c r="AQ52">
        <v>24318</v>
      </c>
      <c r="AR52">
        <v>273</v>
      </c>
      <c r="AS52">
        <v>763</v>
      </c>
      <c r="AT52">
        <v>192</v>
      </c>
      <c r="AU52">
        <v>522</v>
      </c>
      <c r="AV52">
        <v>84</v>
      </c>
      <c r="AW52">
        <v>273</v>
      </c>
      <c r="AX52">
        <v>1296.47</v>
      </c>
      <c r="AY52">
        <v>232.96799999999999</v>
      </c>
      <c r="AZ52">
        <v>4537.66</v>
      </c>
      <c r="BA52">
        <v>58.241999999999997</v>
      </c>
      <c r="BB52">
        <v>6368</v>
      </c>
      <c r="BC52">
        <v>615.61300000000006</v>
      </c>
      <c r="BD52">
        <v>1003.98</v>
      </c>
      <c r="BE52">
        <v>527.36199999999997</v>
      </c>
      <c r="BF52">
        <v>970.346</v>
      </c>
      <c r="BG52">
        <v>552.65499999999997</v>
      </c>
      <c r="BH52">
        <v>1074.99</v>
      </c>
      <c r="BI52">
        <v>660.52599999999995</v>
      </c>
      <c r="BJ52">
        <v>1108.8699999999999</v>
      </c>
      <c r="BK52">
        <v>0.17411199999999999</v>
      </c>
      <c r="BL52">
        <v>0.22389000000000001</v>
      </c>
      <c r="BM52">
        <v>0</v>
      </c>
      <c r="BN52">
        <v>0</v>
      </c>
      <c r="BO52" s="1">
        <v>1.32562E-5</v>
      </c>
      <c r="BP52" s="1">
        <v>2.1919600000000001E-6</v>
      </c>
      <c r="BQ52">
        <v>0</v>
      </c>
      <c r="BR52">
        <v>0</v>
      </c>
      <c r="BS52">
        <v>0</v>
      </c>
      <c r="BT52">
        <v>0</v>
      </c>
      <c r="BU52">
        <v>0.91872600000000004</v>
      </c>
      <c r="BV52">
        <v>0.85615399999999997</v>
      </c>
      <c r="BW52">
        <v>1.22139</v>
      </c>
      <c r="BX52">
        <v>0.98216599999999998</v>
      </c>
      <c r="BY52">
        <v>1.00943</v>
      </c>
      <c r="BZ52">
        <v>0.91425900000000004</v>
      </c>
      <c r="CA52">
        <v>1466</v>
      </c>
      <c r="CB52">
        <v>4538</v>
      </c>
      <c r="CC52">
        <v>47</v>
      </c>
      <c r="CD52">
        <v>127</v>
      </c>
      <c r="CE52">
        <v>29</v>
      </c>
      <c r="CF52">
        <v>88</v>
      </c>
      <c r="CG52">
        <v>19</v>
      </c>
      <c r="CH52">
        <v>54</v>
      </c>
    </row>
    <row r="53" spans="1:86" x14ac:dyDescent="0.25">
      <c r="A53">
        <v>20230730021655</v>
      </c>
      <c r="B53">
        <v>100</v>
      </c>
      <c r="C53">
        <v>0</v>
      </c>
      <c r="D53">
        <v>30</v>
      </c>
      <c r="E53">
        <v>1</v>
      </c>
      <c r="F53">
        <v>757.84199999999998</v>
      </c>
      <c r="G53">
        <v>7537.1</v>
      </c>
      <c r="H53">
        <f t="shared" si="0"/>
        <v>-21.442634706323165</v>
      </c>
      <c r="I53">
        <v>3205.28</v>
      </c>
      <c r="J53">
        <f t="shared" si="1"/>
        <v>15.982052395426265</v>
      </c>
      <c r="K53">
        <v>26379.9</v>
      </c>
      <c r="L53">
        <v>801.32100000000003</v>
      </c>
      <c r="M53">
        <v>34665</v>
      </c>
      <c r="N53">
        <v>767.50900000000001</v>
      </c>
      <c r="O53">
        <v>751.96400000000006</v>
      </c>
      <c r="P53">
        <v>757.46600000000001</v>
      </c>
      <c r="Q53">
        <v>801.07399999999996</v>
      </c>
      <c r="R53">
        <v>814.07399999999996</v>
      </c>
      <c r="S53">
        <v>740.82399999999996</v>
      </c>
      <c r="T53">
        <v>792.70600000000002</v>
      </c>
      <c r="U53">
        <v>749.43200000000002</v>
      </c>
      <c r="V53">
        <v>0.243006</v>
      </c>
      <c r="W53">
        <f t="shared" si="2"/>
        <v>-20.900861605965819</v>
      </c>
      <c r="X53">
        <v>0.22659000000000001</v>
      </c>
      <c r="Y53">
        <v>0</v>
      </c>
      <c r="Z53">
        <v>0</v>
      </c>
      <c r="AA53" s="1">
        <v>6.9975600000000003E-6</v>
      </c>
      <c r="AB53" s="1">
        <v>7.4343899999999996E-6</v>
      </c>
      <c r="AC53">
        <v>0</v>
      </c>
      <c r="AD53">
        <v>0</v>
      </c>
      <c r="AE53">
        <v>0</v>
      </c>
      <c r="AF53">
        <v>0</v>
      </c>
      <c r="AG53">
        <v>1.51485</v>
      </c>
      <c r="AH53">
        <f t="shared" si="3"/>
        <v>23.480791333480056</v>
      </c>
      <c r="AI53">
        <v>1.40744</v>
      </c>
      <c r="AJ53">
        <v>1.82812</v>
      </c>
      <c r="AK53">
        <f t="shared" si="4"/>
        <v>23.231860220562467</v>
      </c>
      <c r="AL53">
        <v>1.56433</v>
      </c>
      <c r="AM53">
        <v>1.6395599999999999</v>
      </c>
      <c r="AN53">
        <f t="shared" si="5"/>
        <v>22.979297929792978</v>
      </c>
      <c r="AO53">
        <v>1.4791700000000001</v>
      </c>
      <c r="AP53">
        <v>9746</v>
      </c>
      <c r="AQ53">
        <v>22811</v>
      </c>
      <c r="AR53">
        <v>313</v>
      </c>
      <c r="AS53">
        <v>782</v>
      </c>
      <c r="AT53">
        <v>216</v>
      </c>
      <c r="AU53">
        <v>461</v>
      </c>
      <c r="AV53">
        <v>109</v>
      </c>
      <c r="AW53">
        <v>227</v>
      </c>
      <c r="AX53">
        <v>309220</v>
      </c>
      <c r="AY53" s="1">
        <v>4308370</v>
      </c>
      <c r="AZ53" s="1">
        <v>1082270</v>
      </c>
      <c r="BA53" s="1">
        <v>1077090</v>
      </c>
      <c r="BB53">
        <v>7560</v>
      </c>
      <c r="BC53">
        <v>621.72400000000005</v>
      </c>
      <c r="BD53">
        <v>683.75599999999997</v>
      </c>
      <c r="BE53">
        <v>568.01499999999999</v>
      </c>
      <c r="BF53">
        <v>701.11699999999996</v>
      </c>
      <c r="BG53">
        <v>626.08799999999997</v>
      </c>
      <c r="BH53">
        <v>655.62900000000002</v>
      </c>
      <c r="BI53">
        <v>740.95799999999997</v>
      </c>
      <c r="BJ53">
        <v>656.327</v>
      </c>
      <c r="BK53">
        <v>0.18370600000000001</v>
      </c>
      <c r="BL53">
        <v>0.18493999999999999</v>
      </c>
      <c r="BM53">
        <v>0</v>
      </c>
      <c r="BN53">
        <v>0</v>
      </c>
      <c r="BO53" s="1">
        <v>1.7560100000000001E-6</v>
      </c>
      <c r="BP53" s="1">
        <v>8.0458100000000008E-6</v>
      </c>
      <c r="BQ53">
        <v>0</v>
      </c>
      <c r="BR53">
        <v>0</v>
      </c>
      <c r="BS53">
        <v>0</v>
      </c>
      <c r="BT53">
        <v>0</v>
      </c>
      <c r="BU53">
        <v>1.167</v>
      </c>
      <c r="BV53">
        <v>1.1238600000000001</v>
      </c>
      <c r="BW53">
        <v>1.2307699999999999</v>
      </c>
      <c r="BX53">
        <v>1.2545299999999999</v>
      </c>
      <c r="BY53">
        <v>1.4792000000000001</v>
      </c>
      <c r="BZ53">
        <v>1.04105</v>
      </c>
      <c r="CA53">
        <v>2073</v>
      </c>
      <c r="CB53">
        <v>5003</v>
      </c>
      <c r="CC53">
        <v>66</v>
      </c>
      <c r="CD53">
        <v>188</v>
      </c>
      <c r="CE53">
        <v>57</v>
      </c>
      <c r="CF53">
        <v>97</v>
      </c>
      <c r="CG53">
        <v>24</v>
      </c>
      <c r="CH53">
        <v>52</v>
      </c>
    </row>
    <row r="54" spans="1:86" x14ac:dyDescent="0.25">
      <c r="A54">
        <v>20230730022008</v>
      </c>
      <c r="B54">
        <v>100</v>
      </c>
      <c r="C54">
        <v>0</v>
      </c>
      <c r="D54">
        <v>35</v>
      </c>
      <c r="E54">
        <v>1</v>
      </c>
      <c r="F54">
        <v>725.49900000000002</v>
      </c>
      <c r="G54">
        <v>7420.5</v>
      </c>
      <c r="H54">
        <f t="shared" si="0"/>
        <v>-22.657928226807535</v>
      </c>
      <c r="I54">
        <v>3300.25</v>
      </c>
      <c r="J54">
        <f t="shared" si="1"/>
        <v>19.418512085685339</v>
      </c>
      <c r="K54">
        <v>25971.7</v>
      </c>
      <c r="L54">
        <v>825.06399999999996</v>
      </c>
      <c r="M54">
        <v>34708</v>
      </c>
      <c r="N54">
        <v>748.05899999999997</v>
      </c>
      <c r="O54">
        <v>713.84699999999998</v>
      </c>
      <c r="P54">
        <v>738.96100000000001</v>
      </c>
      <c r="Q54">
        <v>709.44100000000003</v>
      </c>
      <c r="R54">
        <v>746.99300000000005</v>
      </c>
      <c r="S54">
        <v>691.95899999999995</v>
      </c>
      <c r="T54">
        <v>782.76099999999997</v>
      </c>
      <c r="U54">
        <v>713.06100000000004</v>
      </c>
      <c r="V54">
        <v>0.240923</v>
      </c>
      <c r="W54">
        <f t="shared" si="2"/>
        <v>-21.578883981029701</v>
      </c>
      <c r="X54">
        <v>0.22123799999999999</v>
      </c>
      <c r="Y54">
        <v>0</v>
      </c>
      <c r="Z54">
        <v>0</v>
      </c>
      <c r="AA54" s="1">
        <v>7.5453200000000001E-6</v>
      </c>
      <c r="AB54" s="1">
        <v>5.6159599999999998E-6</v>
      </c>
      <c r="AC54">
        <v>0</v>
      </c>
      <c r="AD54">
        <v>0</v>
      </c>
      <c r="AE54">
        <v>0</v>
      </c>
      <c r="AF54">
        <v>0</v>
      </c>
      <c r="AG54">
        <v>1.56237</v>
      </c>
      <c r="AH54">
        <f t="shared" si="3"/>
        <v>27.35431491942386</v>
      </c>
      <c r="AI54">
        <v>1.37568</v>
      </c>
      <c r="AJ54">
        <v>1.72936</v>
      </c>
      <c r="AK54">
        <f t="shared" si="4"/>
        <v>16.574540944266193</v>
      </c>
      <c r="AL54">
        <v>1.5449600000000001</v>
      </c>
      <c r="AM54">
        <v>1.6415299999999999</v>
      </c>
      <c r="AN54">
        <f t="shared" si="5"/>
        <v>23.127062706270625</v>
      </c>
      <c r="AO54">
        <v>1.4510000000000001</v>
      </c>
      <c r="AP54">
        <v>11394</v>
      </c>
      <c r="AQ54">
        <v>21133</v>
      </c>
      <c r="AR54">
        <v>380</v>
      </c>
      <c r="AS54">
        <v>699</v>
      </c>
      <c r="AT54">
        <v>277</v>
      </c>
      <c r="AU54">
        <v>461</v>
      </c>
      <c r="AV54">
        <v>134</v>
      </c>
      <c r="AW54">
        <v>230</v>
      </c>
      <c r="AX54">
        <v>309152</v>
      </c>
      <c r="AY54" s="1">
        <v>4308310</v>
      </c>
      <c r="AZ54" s="1">
        <v>1082030</v>
      </c>
      <c r="BA54" s="1">
        <v>1077080</v>
      </c>
      <c r="BB54">
        <v>7385</v>
      </c>
      <c r="BC54">
        <v>583.53300000000002</v>
      </c>
      <c r="BD54">
        <v>643.79600000000005</v>
      </c>
      <c r="BE54">
        <v>603.15200000000004</v>
      </c>
      <c r="BF54">
        <v>607.51400000000001</v>
      </c>
      <c r="BG54">
        <v>601.47</v>
      </c>
      <c r="BH54">
        <v>638.03099999999995</v>
      </c>
      <c r="BI54">
        <v>532.5</v>
      </c>
      <c r="BJ54">
        <v>597.21400000000006</v>
      </c>
      <c r="BK54">
        <v>0.17721100000000001</v>
      </c>
      <c r="BL54">
        <v>0.180393</v>
      </c>
      <c r="BM54">
        <v>0</v>
      </c>
      <c r="BN54">
        <v>0</v>
      </c>
      <c r="BO54" s="1">
        <v>8.8188900000000005E-6</v>
      </c>
      <c r="BP54" s="1">
        <v>1.94038E-6</v>
      </c>
      <c r="BQ54">
        <v>0</v>
      </c>
      <c r="BR54">
        <v>0</v>
      </c>
      <c r="BS54">
        <v>0</v>
      </c>
      <c r="BT54">
        <v>0</v>
      </c>
      <c r="BU54">
        <v>1.1664600000000001</v>
      </c>
      <c r="BV54">
        <v>1.0108999999999999</v>
      </c>
      <c r="BW54">
        <v>1.2665200000000001</v>
      </c>
      <c r="BX54">
        <v>1.0822000000000001</v>
      </c>
      <c r="BY54">
        <v>0.91293199999999997</v>
      </c>
      <c r="BZ54">
        <v>1.06375</v>
      </c>
      <c r="CA54">
        <v>2479</v>
      </c>
      <c r="CB54">
        <v>4442</v>
      </c>
      <c r="CC54">
        <v>92</v>
      </c>
      <c r="CD54">
        <v>140</v>
      </c>
      <c r="CE54">
        <v>66</v>
      </c>
      <c r="CF54">
        <v>96</v>
      </c>
      <c r="CG54">
        <v>28</v>
      </c>
      <c r="CH54">
        <v>42</v>
      </c>
    </row>
    <row r="55" spans="1:86" x14ac:dyDescent="0.25">
      <c r="A55">
        <v>20230730022431</v>
      </c>
      <c r="B55">
        <v>100</v>
      </c>
      <c r="C55">
        <v>0</v>
      </c>
      <c r="D55">
        <v>40</v>
      </c>
      <c r="E55">
        <v>1</v>
      </c>
      <c r="F55">
        <v>1131.6199999999999</v>
      </c>
      <c r="G55">
        <v>9319.17</v>
      </c>
      <c r="H55">
        <f t="shared" si="0"/>
        <v>-2.8685513096715827</v>
      </c>
      <c r="I55">
        <v>3145.95</v>
      </c>
      <c r="J55">
        <f t="shared" si="1"/>
        <v>13.835214937038643</v>
      </c>
      <c r="K55">
        <v>32617.1</v>
      </c>
      <c r="L55">
        <v>786.48800000000006</v>
      </c>
      <c r="M55">
        <v>34160</v>
      </c>
      <c r="N55">
        <v>1034.71</v>
      </c>
      <c r="O55">
        <v>1195.21</v>
      </c>
      <c r="P55">
        <v>1020.83</v>
      </c>
      <c r="Q55">
        <v>1247.72</v>
      </c>
      <c r="R55">
        <v>1116.8800000000001</v>
      </c>
      <c r="S55">
        <v>1208.54</v>
      </c>
      <c r="T55">
        <v>1042.1500000000001</v>
      </c>
      <c r="U55">
        <v>1128.96</v>
      </c>
      <c r="V55">
        <v>0.289161</v>
      </c>
      <c r="W55">
        <f t="shared" si="2"/>
        <v>-5.8772789266219041</v>
      </c>
      <c r="X55">
        <v>0.29250599999999999</v>
      </c>
      <c r="Y55">
        <v>0</v>
      </c>
      <c r="Z55">
        <v>0</v>
      </c>
      <c r="AA55" s="1">
        <v>9.2384999999999997E-6</v>
      </c>
      <c r="AB55" s="1">
        <v>8.2026699999999999E-6</v>
      </c>
      <c r="AC55">
        <v>0</v>
      </c>
      <c r="AD55">
        <v>0</v>
      </c>
      <c r="AE55">
        <v>0</v>
      </c>
      <c r="AF55">
        <v>0</v>
      </c>
      <c r="AG55">
        <v>1.5097499999999999</v>
      </c>
      <c r="AH55">
        <f t="shared" si="3"/>
        <v>23.065072261756281</v>
      </c>
      <c r="AI55">
        <v>1.28108</v>
      </c>
      <c r="AJ55">
        <v>1.7733000000000001</v>
      </c>
      <c r="AK55">
        <f t="shared" si="4"/>
        <v>19.536495267883637</v>
      </c>
      <c r="AL55">
        <v>1.52824</v>
      </c>
      <c r="AM55">
        <v>1.49733</v>
      </c>
      <c r="AN55">
        <f t="shared" si="5"/>
        <v>12.310981098109821</v>
      </c>
      <c r="AO55">
        <v>1.29643</v>
      </c>
      <c r="AP55">
        <v>12964</v>
      </c>
      <c r="AQ55">
        <v>19044</v>
      </c>
      <c r="AR55">
        <v>402</v>
      </c>
      <c r="AS55">
        <v>656</v>
      </c>
      <c r="AT55">
        <v>316</v>
      </c>
      <c r="AU55">
        <v>425</v>
      </c>
      <c r="AV55">
        <v>155</v>
      </c>
      <c r="AW55">
        <v>198</v>
      </c>
      <c r="AX55">
        <v>310796</v>
      </c>
      <c r="AY55" s="1">
        <v>4308310</v>
      </c>
      <c r="AZ55" s="1">
        <v>1087790</v>
      </c>
      <c r="BA55" s="1">
        <v>1077080</v>
      </c>
      <c r="BB55">
        <v>9528</v>
      </c>
      <c r="BC55">
        <v>1339.34</v>
      </c>
      <c r="BD55">
        <v>1809.64</v>
      </c>
      <c r="BE55">
        <v>1280.5</v>
      </c>
      <c r="BF55">
        <v>1981.96</v>
      </c>
      <c r="BG55">
        <v>1443.16</v>
      </c>
      <c r="BH55">
        <v>1976.77</v>
      </c>
      <c r="BI55">
        <v>1472.11</v>
      </c>
      <c r="BJ55">
        <v>1578.23</v>
      </c>
      <c r="BK55">
        <v>0.29385899999999998</v>
      </c>
      <c r="BL55">
        <v>0.34097100000000002</v>
      </c>
      <c r="BM55">
        <v>0</v>
      </c>
      <c r="BN55">
        <v>0</v>
      </c>
      <c r="BO55" s="1">
        <v>1.14553E-5</v>
      </c>
      <c r="BP55" s="1">
        <v>3.6501399999999998E-6</v>
      </c>
      <c r="BQ55">
        <v>0</v>
      </c>
      <c r="BR55">
        <v>0</v>
      </c>
      <c r="BS55">
        <v>0</v>
      </c>
      <c r="BT55">
        <v>0</v>
      </c>
      <c r="BU55">
        <v>1.0088999999999999</v>
      </c>
      <c r="BV55">
        <v>0.75907800000000003</v>
      </c>
      <c r="BW55">
        <v>1.2253400000000001</v>
      </c>
      <c r="BX55">
        <v>0.79161300000000001</v>
      </c>
      <c r="BY55">
        <v>0.90791100000000002</v>
      </c>
      <c r="BZ55">
        <v>0.62727100000000002</v>
      </c>
      <c r="CA55">
        <v>3379</v>
      </c>
      <c r="CB55">
        <v>5566</v>
      </c>
      <c r="CC55">
        <v>98</v>
      </c>
      <c r="CD55">
        <v>186</v>
      </c>
      <c r="CE55">
        <v>95</v>
      </c>
      <c r="CF55">
        <v>107</v>
      </c>
      <c r="CG55">
        <v>37</v>
      </c>
      <c r="CH55">
        <v>60</v>
      </c>
    </row>
    <row r="56" spans="1:86" x14ac:dyDescent="0.25">
      <c r="A56">
        <v>20230730022828</v>
      </c>
      <c r="B56">
        <v>100</v>
      </c>
      <c r="C56">
        <v>0</v>
      </c>
      <c r="D56">
        <v>45</v>
      </c>
      <c r="E56">
        <v>1</v>
      </c>
      <c r="F56">
        <v>974.298</v>
      </c>
      <c r="G56">
        <v>8676.39</v>
      </c>
      <c r="H56">
        <f t="shared" si="0"/>
        <v>-9.5680913533846343</v>
      </c>
      <c r="I56">
        <v>3204.2</v>
      </c>
      <c r="J56">
        <f t="shared" si="1"/>
        <v>15.94297293385439</v>
      </c>
      <c r="K56">
        <v>30367.4</v>
      </c>
      <c r="L56">
        <v>801.05</v>
      </c>
      <c r="M56">
        <v>34628</v>
      </c>
      <c r="N56">
        <v>931.46199999999999</v>
      </c>
      <c r="O56">
        <v>1006.14</v>
      </c>
      <c r="P56">
        <v>904.346</v>
      </c>
      <c r="Q56">
        <v>1064.0999999999999</v>
      </c>
      <c r="R56">
        <v>1096.5</v>
      </c>
      <c r="S56">
        <v>1005.09</v>
      </c>
      <c r="T56">
        <v>957.851</v>
      </c>
      <c r="U56">
        <v>997.67700000000002</v>
      </c>
      <c r="V56">
        <v>0.27158500000000002</v>
      </c>
      <c r="W56">
        <f t="shared" si="2"/>
        <v>-11.598316499412466</v>
      </c>
      <c r="X56">
        <v>0.26399099999999998</v>
      </c>
      <c r="Y56">
        <v>0</v>
      </c>
      <c r="Z56">
        <v>0</v>
      </c>
      <c r="AA56" s="1">
        <v>7.9626700000000005E-6</v>
      </c>
      <c r="AB56" s="1">
        <v>6.9326899999999999E-6</v>
      </c>
      <c r="AC56">
        <v>0</v>
      </c>
      <c r="AD56">
        <v>0</v>
      </c>
      <c r="AE56">
        <v>0</v>
      </c>
      <c r="AF56">
        <v>0</v>
      </c>
      <c r="AG56">
        <v>1.46854</v>
      </c>
      <c r="AH56">
        <f t="shared" si="3"/>
        <v>19.705899135141294</v>
      </c>
      <c r="AI56">
        <v>1.27244</v>
      </c>
      <c r="AJ56">
        <v>1.73861</v>
      </c>
      <c r="AK56">
        <f t="shared" si="4"/>
        <v>17.19807479709872</v>
      </c>
      <c r="AL56">
        <v>1.41564</v>
      </c>
      <c r="AM56">
        <v>1.65167</v>
      </c>
      <c r="AN56">
        <f t="shared" si="5"/>
        <v>23.887638763876389</v>
      </c>
      <c r="AO56">
        <v>1.4932799999999999</v>
      </c>
      <c r="AP56">
        <v>14748</v>
      </c>
      <c r="AQ56">
        <v>17694</v>
      </c>
      <c r="AR56">
        <v>535</v>
      </c>
      <c r="AS56">
        <v>579</v>
      </c>
      <c r="AT56">
        <v>333</v>
      </c>
      <c r="AU56">
        <v>364</v>
      </c>
      <c r="AV56">
        <v>174</v>
      </c>
      <c r="AW56">
        <v>201</v>
      </c>
      <c r="AX56">
        <v>2283.92</v>
      </c>
      <c r="AY56">
        <v>549.11199999999997</v>
      </c>
      <c r="AZ56">
        <v>7993.73</v>
      </c>
      <c r="BA56">
        <v>137.27799999999999</v>
      </c>
      <c r="BB56">
        <v>8619</v>
      </c>
      <c r="BC56">
        <v>1036.6500000000001</v>
      </c>
      <c r="BD56">
        <v>1499.99</v>
      </c>
      <c r="BE56">
        <v>1028.28</v>
      </c>
      <c r="BF56">
        <v>1640.54</v>
      </c>
      <c r="BG56">
        <v>1356.4</v>
      </c>
      <c r="BH56">
        <v>1560.51</v>
      </c>
      <c r="BI56">
        <v>1081.95</v>
      </c>
      <c r="BJ56">
        <v>1511.15</v>
      </c>
      <c r="BK56">
        <v>0.25685599999999997</v>
      </c>
      <c r="BL56">
        <v>0.30421900000000002</v>
      </c>
      <c r="BM56">
        <v>0</v>
      </c>
      <c r="BN56">
        <v>0</v>
      </c>
      <c r="BO56" s="1">
        <v>9.6109399999999992E-6</v>
      </c>
      <c r="BP56" s="1">
        <v>8.2749799999999998E-6</v>
      </c>
      <c r="BQ56">
        <v>0</v>
      </c>
      <c r="BR56">
        <v>0</v>
      </c>
      <c r="BS56">
        <v>0</v>
      </c>
      <c r="BT56">
        <v>0</v>
      </c>
      <c r="BU56">
        <v>1.1422300000000001</v>
      </c>
      <c r="BV56">
        <v>0.815442</v>
      </c>
      <c r="BW56">
        <v>1.19913</v>
      </c>
      <c r="BX56">
        <v>0.71254899999999999</v>
      </c>
      <c r="BY56">
        <v>1.2501599999999999</v>
      </c>
      <c r="BZ56">
        <v>0.91118399999999999</v>
      </c>
      <c r="CA56">
        <v>3581</v>
      </c>
      <c r="CB56">
        <v>4484</v>
      </c>
      <c r="CC56">
        <v>140</v>
      </c>
      <c r="CD56">
        <v>141</v>
      </c>
      <c r="CE56">
        <v>100</v>
      </c>
      <c r="CF56">
        <v>85</v>
      </c>
      <c r="CG56">
        <v>40</v>
      </c>
      <c r="CH56">
        <v>48</v>
      </c>
    </row>
    <row r="57" spans="1:86" x14ac:dyDescent="0.25">
      <c r="A57">
        <v>20230730023229</v>
      </c>
      <c r="B57">
        <v>100</v>
      </c>
      <c r="C57">
        <v>0</v>
      </c>
      <c r="D57">
        <v>50</v>
      </c>
      <c r="E57">
        <v>1</v>
      </c>
      <c r="F57">
        <v>985.76099999999997</v>
      </c>
      <c r="G57">
        <v>8867.24</v>
      </c>
      <c r="H57">
        <f t="shared" si="0"/>
        <v>-7.5789080910823898</v>
      </c>
      <c r="I57">
        <v>3277.56</v>
      </c>
      <c r="J57">
        <f t="shared" si="1"/>
        <v>18.597481545809817</v>
      </c>
      <c r="K57">
        <v>31035.4</v>
      </c>
      <c r="L57">
        <v>819.39</v>
      </c>
      <c r="M57">
        <v>34756</v>
      </c>
      <c r="N57">
        <v>968.22799999999995</v>
      </c>
      <c r="O57">
        <v>1005.07</v>
      </c>
      <c r="P57">
        <v>967.25400000000002</v>
      </c>
      <c r="Q57">
        <v>991.28499999999997</v>
      </c>
      <c r="R57">
        <v>963.63800000000003</v>
      </c>
      <c r="S57">
        <v>943.19299999999998</v>
      </c>
      <c r="T57">
        <v>983.79499999999996</v>
      </c>
      <c r="U57">
        <v>1023.08</v>
      </c>
      <c r="V57">
        <v>0.27831699999999998</v>
      </c>
      <c r="W57">
        <f t="shared" si="2"/>
        <v>-9.4070315119280625</v>
      </c>
      <c r="X57">
        <v>0.26568700000000001</v>
      </c>
      <c r="Y57">
        <v>0</v>
      </c>
      <c r="Z57">
        <v>0</v>
      </c>
      <c r="AA57" s="1">
        <v>1.24795E-5</v>
      </c>
      <c r="AB57" s="1">
        <v>1.05589E-5</v>
      </c>
      <c r="AC57">
        <v>0</v>
      </c>
      <c r="AD57">
        <v>0</v>
      </c>
      <c r="AE57">
        <v>0</v>
      </c>
      <c r="AF57">
        <v>0</v>
      </c>
      <c r="AG57">
        <v>1.52424</v>
      </c>
      <c r="AH57">
        <f t="shared" si="3"/>
        <v>24.246203506712639</v>
      </c>
      <c r="AI57">
        <v>1.31467</v>
      </c>
      <c r="AJ57">
        <v>1.67058</v>
      </c>
      <c r="AK57">
        <f t="shared" si="4"/>
        <v>12.612236093509861</v>
      </c>
      <c r="AL57">
        <v>1.48498</v>
      </c>
      <c r="AM57">
        <v>1.7900799999999999</v>
      </c>
      <c r="AN57">
        <f t="shared" si="5"/>
        <v>34.269426942694267</v>
      </c>
      <c r="AO57">
        <v>1.50692</v>
      </c>
      <c r="AP57">
        <v>16402</v>
      </c>
      <c r="AQ57">
        <v>16193</v>
      </c>
      <c r="AR57">
        <v>548</v>
      </c>
      <c r="AS57">
        <v>508</v>
      </c>
      <c r="AT57">
        <v>387</v>
      </c>
      <c r="AU57">
        <v>358</v>
      </c>
      <c r="AV57">
        <v>190</v>
      </c>
      <c r="AW57">
        <v>170</v>
      </c>
      <c r="AX57">
        <v>310217</v>
      </c>
      <c r="AY57" s="1">
        <v>4308420</v>
      </c>
      <c r="AZ57" s="1">
        <v>1085760</v>
      </c>
      <c r="BA57" s="1">
        <v>1077110</v>
      </c>
      <c r="BB57">
        <v>9109</v>
      </c>
      <c r="BC57">
        <v>1036.17</v>
      </c>
      <c r="BD57">
        <v>1385.85</v>
      </c>
      <c r="BE57">
        <v>1114.1400000000001</v>
      </c>
      <c r="BF57">
        <v>1364.69</v>
      </c>
      <c r="BG57">
        <v>1084.8399999999999</v>
      </c>
      <c r="BH57">
        <v>1388.51</v>
      </c>
      <c r="BI57">
        <v>920.74099999999999</v>
      </c>
      <c r="BJ57">
        <v>1304.3800000000001</v>
      </c>
      <c r="BK57">
        <v>0.25156899999999999</v>
      </c>
      <c r="BL57">
        <v>0.28759200000000001</v>
      </c>
      <c r="BM57">
        <v>0</v>
      </c>
      <c r="BN57">
        <v>0</v>
      </c>
      <c r="BO57" s="1">
        <v>1.27251E-5</v>
      </c>
      <c r="BP57" s="1">
        <v>1.5846E-5</v>
      </c>
      <c r="BQ57">
        <v>0</v>
      </c>
      <c r="BR57">
        <v>0</v>
      </c>
      <c r="BS57">
        <v>0</v>
      </c>
      <c r="BT57">
        <v>0</v>
      </c>
      <c r="BU57">
        <v>1.16547</v>
      </c>
      <c r="BV57">
        <v>0.84043500000000004</v>
      </c>
      <c r="BW57">
        <v>1.2355100000000001</v>
      </c>
      <c r="BX57">
        <v>1.1109100000000001</v>
      </c>
      <c r="BY57">
        <v>1.2167699999999999</v>
      </c>
      <c r="BZ57">
        <v>0.92163700000000004</v>
      </c>
      <c r="CA57">
        <v>4207</v>
      </c>
      <c r="CB57">
        <v>4327</v>
      </c>
      <c r="CC57">
        <v>137</v>
      </c>
      <c r="CD57">
        <v>138</v>
      </c>
      <c r="CE57">
        <v>106</v>
      </c>
      <c r="CF57">
        <v>92</v>
      </c>
      <c r="CG57">
        <v>54</v>
      </c>
      <c r="CH57">
        <v>48</v>
      </c>
    </row>
    <row r="58" spans="1:86" x14ac:dyDescent="0.25">
      <c r="A58">
        <v>20230730023712</v>
      </c>
      <c r="B58">
        <v>100</v>
      </c>
      <c r="C58">
        <v>2</v>
      </c>
      <c r="D58">
        <v>0</v>
      </c>
      <c r="E58">
        <v>1</v>
      </c>
      <c r="F58">
        <v>1323.55</v>
      </c>
      <c r="G58">
        <v>9594.39</v>
      </c>
      <c r="H58">
        <f t="shared" si="0"/>
        <v>0</v>
      </c>
      <c r="I58">
        <v>2763.6</v>
      </c>
      <c r="J58">
        <f t="shared" si="1"/>
        <v>0</v>
      </c>
      <c r="K58">
        <v>33580.400000000001</v>
      </c>
      <c r="L58">
        <v>690.90099999999995</v>
      </c>
      <c r="M58">
        <v>33305</v>
      </c>
      <c r="N58">
        <v>0</v>
      </c>
      <c r="O58">
        <v>1326.49</v>
      </c>
      <c r="P58">
        <v>0</v>
      </c>
      <c r="Q58">
        <v>1338.5</v>
      </c>
      <c r="R58">
        <v>0</v>
      </c>
      <c r="S58">
        <v>1211.75</v>
      </c>
      <c r="T58">
        <v>0</v>
      </c>
      <c r="U58">
        <v>1242.8699999999999</v>
      </c>
      <c r="V58">
        <v>0</v>
      </c>
      <c r="W58">
        <v>0</v>
      </c>
      <c r="X58">
        <v>0.30721700000000002</v>
      </c>
      <c r="Y58">
        <v>0</v>
      </c>
      <c r="Z58">
        <v>0</v>
      </c>
      <c r="AA58">
        <v>0</v>
      </c>
      <c r="AB58" s="1">
        <v>6.2168700000000002E-6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1.22679</v>
      </c>
      <c r="AJ58">
        <v>0</v>
      </c>
      <c r="AK58">
        <v>0</v>
      </c>
      <c r="AL58">
        <v>1.4834799999999999</v>
      </c>
      <c r="AM58">
        <v>0</v>
      </c>
      <c r="AN58">
        <v>0</v>
      </c>
      <c r="AO58">
        <v>1.3331999999999999</v>
      </c>
      <c r="AP58">
        <v>0</v>
      </c>
      <c r="AQ58">
        <v>31230</v>
      </c>
      <c r="AR58">
        <v>0</v>
      </c>
      <c r="AS58">
        <v>1019</v>
      </c>
      <c r="AT58">
        <v>0</v>
      </c>
      <c r="AU58">
        <v>703</v>
      </c>
      <c r="AV58">
        <v>0</v>
      </c>
      <c r="AW58">
        <v>353</v>
      </c>
      <c r="AX58">
        <v>311642</v>
      </c>
      <c r="AY58" s="1">
        <v>4308170</v>
      </c>
      <c r="AZ58" s="1">
        <v>1090750</v>
      </c>
      <c r="BA58" s="1">
        <v>1077040</v>
      </c>
      <c r="BB58">
        <v>9186</v>
      </c>
      <c r="BC58">
        <v>0</v>
      </c>
      <c r="BD58">
        <v>2470.37</v>
      </c>
      <c r="BE58">
        <v>0</v>
      </c>
      <c r="BF58">
        <v>2609.71</v>
      </c>
      <c r="BG58">
        <v>0</v>
      </c>
      <c r="BH58">
        <v>2249.0700000000002</v>
      </c>
      <c r="BI58">
        <v>0</v>
      </c>
      <c r="BJ58">
        <v>2305.8000000000002</v>
      </c>
      <c r="BK58">
        <v>0</v>
      </c>
      <c r="BL58">
        <v>0.431757</v>
      </c>
      <c r="BM58">
        <v>0</v>
      </c>
      <c r="BN58">
        <v>0</v>
      </c>
      <c r="BO58">
        <v>0</v>
      </c>
      <c r="BP58" s="1">
        <v>2.07578E-6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0.52931099999999998</v>
      </c>
      <c r="BW58">
        <v>0</v>
      </c>
      <c r="BX58">
        <v>0.79606900000000003</v>
      </c>
      <c r="BY58">
        <v>0</v>
      </c>
      <c r="BZ58">
        <v>0.74004099999999995</v>
      </c>
      <c r="CA58">
        <v>0</v>
      </c>
      <c r="CB58">
        <v>8627</v>
      </c>
      <c r="CC58">
        <v>0</v>
      </c>
      <c r="CD58">
        <v>273</v>
      </c>
      <c r="CE58">
        <v>0</v>
      </c>
      <c r="CF58">
        <v>190</v>
      </c>
      <c r="CG58">
        <v>0</v>
      </c>
      <c r="CH58">
        <v>96</v>
      </c>
    </row>
    <row r="59" spans="1:86" x14ac:dyDescent="0.25">
      <c r="A59">
        <v>20230730024112</v>
      </c>
      <c r="B59">
        <v>100</v>
      </c>
      <c r="C59">
        <v>2</v>
      </c>
      <c r="D59">
        <v>5</v>
      </c>
      <c r="E59">
        <v>1</v>
      </c>
      <c r="F59">
        <v>1049.43</v>
      </c>
      <c r="G59">
        <v>8582.26</v>
      </c>
      <c r="H59">
        <f t="shared" si="0"/>
        <v>-10.549185513617847</v>
      </c>
      <c r="I59">
        <v>2750.8</v>
      </c>
      <c r="J59">
        <f t="shared" si="1"/>
        <v>-0.4631639889998454</v>
      </c>
      <c r="K59">
        <v>30037.9</v>
      </c>
      <c r="L59">
        <v>687.7</v>
      </c>
      <c r="M59">
        <v>34482</v>
      </c>
      <c r="N59">
        <v>993.24099999999999</v>
      </c>
      <c r="O59">
        <v>1054.93</v>
      </c>
      <c r="P59">
        <v>912.52099999999996</v>
      </c>
      <c r="Q59">
        <v>1006.52</v>
      </c>
      <c r="R59">
        <v>821.96799999999996</v>
      </c>
      <c r="S59">
        <v>1016.95</v>
      </c>
      <c r="T59">
        <v>537.54499999999996</v>
      </c>
      <c r="U59">
        <v>1073.8699999999999</v>
      </c>
      <c r="V59">
        <v>0.26672299999999999</v>
      </c>
      <c r="W59">
        <f t="shared" si="2"/>
        <v>-13.180911212595667</v>
      </c>
      <c r="X59">
        <v>0.26471499999999998</v>
      </c>
      <c r="Y59">
        <v>0</v>
      </c>
      <c r="Z59">
        <v>0</v>
      </c>
      <c r="AA59" s="1">
        <v>9.6204300000000007E-6</v>
      </c>
      <c r="AB59" s="1">
        <v>8.2978399999999998E-6</v>
      </c>
      <c r="AC59">
        <v>0</v>
      </c>
      <c r="AD59">
        <v>0</v>
      </c>
      <c r="AE59">
        <v>0</v>
      </c>
      <c r="AF59">
        <v>0</v>
      </c>
      <c r="AG59">
        <v>1.4554100000000001</v>
      </c>
      <c r="AH59">
        <f t="shared" si="3"/>
        <v>18.635626309311295</v>
      </c>
      <c r="AI59">
        <v>1.2518899999999999</v>
      </c>
      <c r="AJ59">
        <v>1.7065600000000001</v>
      </c>
      <c r="AK59">
        <f t="shared" si="4"/>
        <v>15.037614258365478</v>
      </c>
      <c r="AL59">
        <v>1.43493</v>
      </c>
      <c r="AM59">
        <v>1.26736</v>
      </c>
      <c r="AN59">
        <f t="shared" si="5"/>
        <v>-4.9384938493849315</v>
      </c>
      <c r="AO59">
        <v>1.2847599999999999</v>
      </c>
      <c r="AP59">
        <v>1671</v>
      </c>
      <c r="AQ59">
        <v>30737</v>
      </c>
      <c r="AR59">
        <v>48</v>
      </c>
      <c r="AS59">
        <v>1002</v>
      </c>
      <c r="AT59">
        <v>31</v>
      </c>
      <c r="AU59">
        <v>653</v>
      </c>
      <c r="AV59">
        <v>11</v>
      </c>
      <c r="AW59">
        <v>329</v>
      </c>
      <c r="AX59">
        <v>2659.91</v>
      </c>
      <c r="AY59">
        <v>343.916</v>
      </c>
      <c r="AZ59">
        <v>9309.69</v>
      </c>
      <c r="BA59">
        <v>85.978999999999999</v>
      </c>
      <c r="BB59">
        <v>8256</v>
      </c>
      <c r="BC59">
        <v>1637.98</v>
      </c>
      <c r="BD59">
        <v>1863.36</v>
      </c>
      <c r="BE59">
        <v>1094.83</v>
      </c>
      <c r="BF59">
        <v>1863.08</v>
      </c>
      <c r="BG59">
        <v>1073.5999999999999</v>
      </c>
      <c r="BH59">
        <v>1851.42</v>
      </c>
      <c r="BI59">
        <v>298</v>
      </c>
      <c r="BJ59">
        <v>2149.25</v>
      </c>
      <c r="BK59">
        <v>0.31912299999999999</v>
      </c>
      <c r="BL59">
        <v>0.34212599999999999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0.83751900000000001</v>
      </c>
      <c r="BV59">
        <v>0.69562100000000004</v>
      </c>
      <c r="BW59">
        <v>1.30403</v>
      </c>
      <c r="BX59">
        <v>0.83005799999999996</v>
      </c>
      <c r="BY59">
        <v>0.585812</v>
      </c>
      <c r="BZ59">
        <v>0.74976399999999999</v>
      </c>
      <c r="CA59">
        <v>392</v>
      </c>
      <c r="CB59">
        <v>7409</v>
      </c>
      <c r="CC59">
        <v>12</v>
      </c>
      <c r="CD59">
        <v>224</v>
      </c>
      <c r="CE59">
        <v>5</v>
      </c>
      <c r="CF59">
        <v>140</v>
      </c>
      <c r="CG59">
        <v>1</v>
      </c>
      <c r="CH59">
        <v>73</v>
      </c>
    </row>
    <row r="60" spans="1:86" x14ac:dyDescent="0.25">
      <c r="A60">
        <v>20230730024445</v>
      </c>
      <c r="B60">
        <v>100</v>
      </c>
      <c r="C60">
        <v>2</v>
      </c>
      <c r="D60">
        <v>10</v>
      </c>
      <c r="E60">
        <v>1</v>
      </c>
      <c r="F60">
        <v>862.07299999999998</v>
      </c>
      <c r="G60">
        <v>7667.38</v>
      </c>
      <c r="H60">
        <f t="shared" si="0"/>
        <v>-20.084757863709932</v>
      </c>
      <c r="I60">
        <v>2973.89</v>
      </c>
      <c r="J60">
        <f t="shared" si="1"/>
        <v>7.609277753654653</v>
      </c>
      <c r="K60">
        <v>26835.8</v>
      </c>
      <c r="L60">
        <v>743.47299999999996</v>
      </c>
      <c r="M60">
        <v>34525</v>
      </c>
      <c r="N60">
        <v>774.13800000000003</v>
      </c>
      <c r="O60">
        <v>871.00900000000001</v>
      </c>
      <c r="P60">
        <v>705.84500000000003</v>
      </c>
      <c r="Q60">
        <v>886.46500000000003</v>
      </c>
      <c r="R60">
        <v>681.375</v>
      </c>
      <c r="S60">
        <v>923.72799999999995</v>
      </c>
      <c r="T60">
        <v>909.38900000000001</v>
      </c>
      <c r="U60">
        <v>838.84900000000005</v>
      </c>
      <c r="V60">
        <v>0.23436299999999999</v>
      </c>
      <c r="W60">
        <f t="shared" si="2"/>
        <v>-23.714182483391227</v>
      </c>
      <c r="X60">
        <v>0.23718</v>
      </c>
      <c r="Y60">
        <v>0</v>
      </c>
      <c r="Z60">
        <v>0</v>
      </c>
      <c r="AA60" s="1">
        <v>2.75525E-6</v>
      </c>
      <c r="AB60" s="1">
        <v>7.7226699999999994E-6</v>
      </c>
      <c r="AC60">
        <v>0</v>
      </c>
      <c r="AD60">
        <v>0</v>
      </c>
      <c r="AE60">
        <v>0</v>
      </c>
      <c r="AF60">
        <v>0</v>
      </c>
      <c r="AG60">
        <v>1.43943</v>
      </c>
      <c r="AH60">
        <f t="shared" si="3"/>
        <v>17.333039884576817</v>
      </c>
      <c r="AI60">
        <v>1.29308</v>
      </c>
      <c r="AJ60">
        <v>1.31349</v>
      </c>
      <c r="AK60">
        <f t="shared" si="4"/>
        <v>-11.458866988432597</v>
      </c>
      <c r="AL60">
        <v>1.4813700000000001</v>
      </c>
      <c r="AM60">
        <v>1.52471</v>
      </c>
      <c r="AN60">
        <f t="shared" si="5"/>
        <v>14.36468646864687</v>
      </c>
      <c r="AO60">
        <v>1.39941</v>
      </c>
      <c r="AP60">
        <v>3262</v>
      </c>
      <c r="AQ60">
        <v>29104</v>
      </c>
      <c r="AR60">
        <v>116</v>
      </c>
      <c r="AS60">
        <v>972</v>
      </c>
      <c r="AT60">
        <v>72</v>
      </c>
      <c r="AU60">
        <v>646</v>
      </c>
      <c r="AV60">
        <v>36</v>
      </c>
      <c r="AW60">
        <v>317</v>
      </c>
      <c r="AX60">
        <v>309791</v>
      </c>
      <c r="AY60" s="1">
        <v>4308180</v>
      </c>
      <c r="AZ60" s="1">
        <v>1084270</v>
      </c>
      <c r="BA60" s="1">
        <v>1077040</v>
      </c>
      <c r="BB60">
        <v>7358</v>
      </c>
      <c r="BC60">
        <v>923.08600000000001</v>
      </c>
      <c r="BD60">
        <v>1416.53</v>
      </c>
      <c r="BE60">
        <v>617.13</v>
      </c>
      <c r="BF60">
        <v>1372.33</v>
      </c>
      <c r="BG60">
        <v>1048.07</v>
      </c>
      <c r="BH60">
        <v>1699.75</v>
      </c>
      <c r="BI60">
        <v>1185.0999999999999</v>
      </c>
      <c r="BJ60">
        <v>1348.74</v>
      </c>
      <c r="BK60">
        <v>0.224443</v>
      </c>
      <c r="BL60">
        <v>0.27819199999999999</v>
      </c>
      <c r="BM60">
        <v>0</v>
      </c>
      <c r="BN60">
        <v>0</v>
      </c>
      <c r="BO60">
        <v>0</v>
      </c>
      <c r="BP60" s="1">
        <v>5.8831700000000003E-6</v>
      </c>
      <c r="BQ60">
        <v>0</v>
      </c>
      <c r="BR60">
        <v>0</v>
      </c>
      <c r="BS60">
        <v>0</v>
      </c>
      <c r="BT60">
        <v>0</v>
      </c>
      <c r="BU60">
        <v>0.98748199999999997</v>
      </c>
      <c r="BV60">
        <v>0.77047299999999996</v>
      </c>
      <c r="BW60">
        <v>1.0295799999999999</v>
      </c>
      <c r="BX60">
        <v>0.87089000000000005</v>
      </c>
      <c r="BY60">
        <v>0.99152899999999999</v>
      </c>
      <c r="BZ60">
        <v>0.82882999999999996</v>
      </c>
      <c r="CA60">
        <v>698</v>
      </c>
      <c r="CB60">
        <v>6207</v>
      </c>
      <c r="CC60">
        <v>23</v>
      </c>
      <c r="CD60">
        <v>209</v>
      </c>
      <c r="CE60">
        <v>14</v>
      </c>
      <c r="CF60">
        <v>132</v>
      </c>
      <c r="CG60">
        <v>10</v>
      </c>
      <c r="CH60">
        <v>65</v>
      </c>
    </row>
    <row r="61" spans="1:86" x14ac:dyDescent="0.25">
      <c r="A61">
        <v>20230730024825</v>
      </c>
      <c r="B61">
        <v>100</v>
      </c>
      <c r="C61">
        <v>2</v>
      </c>
      <c r="D61">
        <v>15</v>
      </c>
      <c r="E61">
        <v>1</v>
      </c>
      <c r="F61">
        <v>891.52599999999995</v>
      </c>
      <c r="G61">
        <v>7859.72</v>
      </c>
      <c r="H61">
        <f t="shared" si="0"/>
        <v>-18.080044692784007</v>
      </c>
      <c r="I61">
        <v>2921.28</v>
      </c>
      <c r="J61">
        <f t="shared" si="1"/>
        <v>5.7056013894919779</v>
      </c>
      <c r="K61">
        <v>27509</v>
      </c>
      <c r="L61">
        <v>730.32</v>
      </c>
      <c r="M61">
        <v>34312</v>
      </c>
      <c r="N61">
        <v>811.67499999999995</v>
      </c>
      <c r="O61">
        <v>905.07899999999995</v>
      </c>
      <c r="P61">
        <v>889.66499999999996</v>
      </c>
      <c r="Q61">
        <v>943.31399999999996</v>
      </c>
      <c r="R61">
        <v>643.68799999999999</v>
      </c>
      <c r="S61">
        <v>939.02200000000005</v>
      </c>
      <c r="T61">
        <v>751.55399999999997</v>
      </c>
      <c r="U61">
        <v>809.07299999999998</v>
      </c>
      <c r="V61">
        <v>0.24132999999999999</v>
      </c>
      <c r="W61">
        <f t="shared" si="2"/>
        <v>-21.446404333093554</v>
      </c>
      <c r="X61">
        <v>0.24489</v>
      </c>
      <c r="Y61">
        <v>0</v>
      </c>
      <c r="Z61">
        <v>0</v>
      </c>
      <c r="AA61" s="1">
        <v>6.2748700000000003E-6</v>
      </c>
      <c r="AB61" s="1">
        <v>5.1954799999999999E-6</v>
      </c>
      <c r="AC61">
        <v>0</v>
      </c>
      <c r="AD61">
        <v>0</v>
      </c>
      <c r="AE61">
        <v>0</v>
      </c>
      <c r="AF61">
        <v>0</v>
      </c>
      <c r="AG61">
        <v>1.4427099999999999</v>
      </c>
      <c r="AH61">
        <f t="shared" si="3"/>
        <v>17.600404307175626</v>
      </c>
      <c r="AI61">
        <v>1.2623800000000001</v>
      </c>
      <c r="AJ61">
        <v>1.4217200000000001</v>
      </c>
      <c r="AK61">
        <f t="shared" si="4"/>
        <v>-4.1631838649661486</v>
      </c>
      <c r="AL61">
        <v>1.4841</v>
      </c>
      <c r="AM61">
        <v>1.4253400000000001</v>
      </c>
      <c r="AN61">
        <f t="shared" si="5"/>
        <v>6.91119111911192</v>
      </c>
      <c r="AO61">
        <v>1.32701</v>
      </c>
      <c r="AP61">
        <v>4824</v>
      </c>
      <c r="AQ61">
        <v>27341</v>
      </c>
      <c r="AR61">
        <v>188</v>
      </c>
      <c r="AS61">
        <v>901</v>
      </c>
      <c r="AT61">
        <v>109</v>
      </c>
      <c r="AU61">
        <v>591</v>
      </c>
      <c r="AV61">
        <v>56</v>
      </c>
      <c r="AW61">
        <v>302</v>
      </c>
      <c r="AX61">
        <v>2123.42</v>
      </c>
      <c r="AY61">
        <v>337.14600000000002</v>
      </c>
      <c r="AZ61">
        <v>7431.96</v>
      </c>
      <c r="BA61">
        <v>84.286500000000004</v>
      </c>
      <c r="BB61">
        <v>7932</v>
      </c>
      <c r="BC61">
        <v>1040.3800000000001</v>
      </c>
      <c r="BD61">
        <v>1405.81</v>
      </c>
      <c r="BE61">
        <v>1237.3800000000001</v>
      </c>
      <c r="BF61">
        <v>1459.41</v>
      </c>
      <c r="BG61">
        <v>731.30799999999999</v>
      </c>
      <c r="BH61">
        <v>1522.39</v>
      </c>
      <c r="BI61">
        <v>860.55600000000004</v>
      </c>
      <c r="BJ61">
        <v>1316.26</v>
      </c>
      <c r="BK61">
        <v>0.24705199999999999</v>
      </c>
      <c r="BL61">
        <v>0.28828799999999999</v>
      </c>
      <c r="BM61">
        <v>0</v>
      </c>
      <c r="BN61">
        <v>0</v>
      </c>
      <c r="BO61" s="1">
        <v>1.13927E-5</v>
      </c>
      <c r="BP61" s="1">
        <v>2.0164100000000001E-6</v>
      </c>
      <c r="BQ61">
        <v>0</v>
      </c>
      <c r="BR61">
        <v>0</v>
      </c>
      <c r="BS61">
        <v>0</v>
      </c>
      <c r="BT61">
        <v>0</v>
      </c>
      <c r="BU61">
        <v>0.99743199999999999</v>
      </c>
      <c r="BV61">
        <v>0.84049700000000005</v>
      </c>
      <c r="BW61">
        <v>1.2148099999999999</v>
      </c>
      <c r="BX61">
        <v>0.977773</v>
      </c>
      <c r="BY61">
        <v>1.0419400000000001</v>
      </c>
      <c r="BZ61">
        <v>0.69942300000000002</v>
      </c>
      <c r="CA61">
        <v>1113</v>
      </c>
      <c r="CB61">
        <v>6324</v>
      </c>
      <c r="CC61">
        <v>37</v>
      </c>
      <c r="CD61">
        <v>219</v>
      </c>
      <c r="CE61">
        <v>26</v>
      </c>
      <c r="CF61">
        <v>141</v>
      </c>
      <c r="CG61">
        <v>18</v>
      </c>
      <c r="CH61">
        <v>54</v>
      </c>
    </row>
    <row r="62" spans="1:86" x14ac:dyDescent="0.25">
      <c r="A62">
        <v>20230730025150</v>
      </c>
      <c r="B62">
        <v>100</v>
      </c>
      <c r="C62">
        <v>2</v>
      </c>
      <c r="D62">
        <v>20</v>
      </c>
      <c r="E62">
        <v>1</v>
      </c>
      <c r="F62">
        <v>791.71400000000006</v>
      </c>
      <c r="G62">
        <v>7449.12</v>
      </c>
      <c r="H62">
        <f t="shared" si="0"/>
        <v>-22.359628908143193</v>
      </c>
      <c r="I62">
        <v>2975.02</v>
      </c>
      <c r="J62">
        <f t="shared" si="1"/>
        <v>7.65016644955855</v>
      </c>
      <c r="K62">
        <v>26071.9</v>
      </c>
      <c r="L62">
        <v>743.755</v>
      </c>
      <c r="M62">
        <v>34307</v>
      </c>
      <c r="N62">
        <v>765.50699999999995</v>
      </c>
      <c r="O62">
        <v>798.654</v>
      </c>
      <c r="P62">
        <v>722.57600000000002</v>
      </c>
      <c r="Q62">
        <v>841.02</v>
      </c>
      <c r="R62">
        <v>776.27499999999998</v>
      </c>
      <c r="S62">
        <v>786.53700000000003</v>
      </c>
      <c r="T62">
        <v>776.62300000000005</v>
      </c>
      <c r="U62">
        <v>704.28700000000003</v>
      </c>
      <c r="V62">
        <v>0.23347300000000001</v>
      </c>
      <c r="W62">
        <f t="shared" si="2"/>
        <v>-24.003879993620146</v>
      </c>
      <c r="X62">
        <v>0.230743</v>
      </c>
      <c r="Y62">
        <v>0</v>
      </c>
      <c r="Z62">
        <v>0</v>
      </c>
      <c r="AA62" s="1">
        <v>9.6537399999999998E-6</v>
      </c>
      <c r="AB62" s="1">
        <v>8.3038899999999995E-6</v>
      </c>
      <c r="AC62">
        <v>0</v>
      </c>
      <c r="AD62">
        <v>0</v>
      </c>
      <c r="AE62">
        <v>0</v>
      </c>
      <c r="AF62">
        <v>0</v>
      </c>
      <c r="AG62">
        <v>1.3070999999999999</v>
      </c>
      <c r="AH62">
        <f t="shared" si="3"/>
        <v>6.5463526764971895</v>
      </c>
      <c r="AI62">
        <v>1.32694</v>
      </c>
      <c r="AJ62">
        <v>1.52868</v>
      </c>
      <c r="AK62">
        <f t="shared" si="4"/>
        <v>3.0468897457330151</v>
      </c>
      <c r="AL62">
        <v>1.5888</v>
      </c>
      <c r="AM62">
        <v>1.43015</v>
      </c>
      <c r="AN62">
        <f t="shared" si="5"/>
        <v>7.2719771977197798</v>
      </c>
      <c r="AO62">
        <v>1.36656</v>
      </c>
      <c r="AP62">
        <v>6524</v>
      </c>
      <c r="AQ62">
        <v>25682</v>
      </c>
      <c r="AR62">
        <v>229</v>
      </c>
      <c r="AS62">
        <v>817</v>
      </c>
      <c r="AT62">
        <v>142</v>
      </c>
      <c r="AU62">
        <v>551</v>
      </c>
      <c r="AV62">
        <v>69</v>
      </c>
      <c r="AW62">
        <v>293</v>
      </c>
      <c r="AX62">
        <v>309503</v>
      </c>
      <c r="AY62" s="1">
        <v>4308230</v>
      </c>
      <c r="AZ62" s="1">
        <v>1083260</v>
      </c>
      <c r="BA62" s="1">
        <v>1077060</v>
      </c>
      <c r="BB62">
        <v>7115</v>
      </c>
      <c r="BC62">
        <v>879.44100000000003</v>
      </c>
      <c r="BD62">
        <v>1120.1400000000001</v>
      </c>
      <c r="BE62">
        <v>891.58299999999997</v>
      </c>
      <c r="BF62">
        <v>1197.0999999999999</v>
      </c>
      <c r="BG62">
        <v>1018.06</v>
      </c>
      <c r="BH62">
        <v>1072.77</v>
      </c>
      <c r="BI62">
        <v>877.52599999999995</v>
      </c>
      <c r="BJ62">
        <v>947.07799999999997</v>
      </c>
      <c r="BK62">
        <v>0.21008399999999999</v>
      </c>
      <c r="BL62">
        <v>0.24449799999999999</v>
      </c>
      <c r="BM62">
        <v>0</v>
      </c>
      <c r="BN62">
        <v>0</v>
      </c>
      <c r="BO62" s="1">
        <v>1.45021E-5</v>
      </c>
      <c r="BP62" s="1">
        <v>1.9339499999999999E-6</v>
      </c>
      <c r="BQ62">
        <v>0</v>
      </c>
      <c r="BR62">
        <v>0</v>
      </c>
      <c r="BS62">
        <v>0</v>
      </c>
      <c r="BT62">
        <v>0</v>
      </c>
      <c r="BU62">
        <v>0.93972</v>
      </c>
      <c r="BV62">
        <v>0.95086300000000001</v>
      </c>
      <c r="BW62">
        <v>1.0920399999999999</v>
      </c>
      <c r="BX62">
        <v>1.0919700000000001</v>
      </c>
      <c r="BY62">
        <v>0.94461899999999999</v>
      </c>
      <c r="BZ62">
        <v>0.90245600000000004</v>
      </c>
      <c r="CA62">
        <v>1301</v>
      </c>
      <c r="CB62">
        <v>5382</v>
      </c>
      <c r="CC62">
        <v>48</v>
      </c>
      <c r="CD62">
        <v>177</v>
      </c>
      <c r="CE62">
        <v>34</v>
      </c>
      <c r="CF62">
        <v>103</v>
      </c>
      <c r="CG62">
        <v>19</v>
      </c>
      <c r="CH62">
        <v>51</v>
      </c>
    </row>
    <row r="63" spans="1:86" x14ac:dyDescent="0.25">
      <c r="A63">
        <v>20230730025529</v>
      </c>
      <c r="B63">
        <v>100</v>
      </c>
      <c r="C63">
        <v>2</v>
      </c>
      <c r="D63">
        <v>25</v>
      </c>
      <c r="E63">
        <v>1</v>
      </c>
      <c r="F63">
        <v>883.72699999999998</v>
      </c>
      <c r="G63">
        <v>7823.89</v>
      </c>
      <c r="H63">
        <f t="shared" si="0"/>
        <v>-18.45349209277504</v>
      </c>
      <c r="I63">
        <v>2950.31</v>
      </c>
      <c r="J63">
        <f t="shared" si="1"/>
        <v>6.7560428426689842</v>
      </c>
      <c r="K63">
        <v>27383.599999999999</v>
      </c>
      <c r="L63">
        <v>737.57600000000002</v>
      </c>
      <c r="M63">
        <v>34039</v>
      </c>
      <c r="N63">
        <v>825.74400000000003</v>
      </c>
      <c r="O63">
        <v>901.64800000000002</v>
      </c>
      <c r="P63">
        <v>813.46799999999996</v>
      </c>
      <c r="Q63">
        <v>953.67</v>
      </c>
      <c r="R63">
        <v>785.12099999999998</v>
      </c>
      <c r="S63">
        <v>935.39400000000001</v>
      </c>
      <c r="T63">
        <v>839.75900000000001</v>
      </c>
      <c r="U63">
        <v>852.28899999999999</v>
      </c>
      <c r="V63">
        <v>0.242425</v>
      </c>
      <c r="W63">
        <f t="shared" si="2"/>
        <v>-21.089978744665828</v>
      </c>
      <c r="X63">
        <v>0.24562800000000001</v>
      </c>
      <c r="Y63">
        <v>0</v>
      </c>
      <c r="Z63">
        <v>0</v>
      </c>
      <c r="AA63" s="1">
        <v>7.81056E-6</v>
      </c>
      <c r="AB63" s="1">
        <v>7.7003499999999999E-6</v>
      </c>
      <c r="AC63">
        <v>0</v>
      </c>
      <c r="AD63">
        <v>0</v>
      </c>
      <c r="AE63">
        <v>0</v>
      </c>
      <c r="AF63">
        <v>0</v>
      </c>
      <c r="AG63">
        <v>1.44153</v>
      </c>
      <c r="AH63">
        <f t="shared" si="3"/>
        <v>17.504218325874838</v>
      </c>
      <c r="AI63">
        <v>1.2954600000000001</v>
      </c>
      <c r="AJ63">
        <v>1.5934299999999999</v>
      </c>
      <c r="AK63">
        <f t="shared" si="4"/>
        <v>7.4116267155607085</v>
      </c>
      <c r="AL63">
        <v>1.52162</v>
      </c>
      <c r="AM63">
        <v>1.5991899999999999</v>
      </c>
      <c r="AN63">
        <f t="shared" si="5"/>
        <v>19.951245124512447</v>
      </c>
      <c r="AO63">
        <v>1.3441399999999999</v>
      </c>
      <c r="AP63">
        <v>7935</v>
      </c>
      <c r="AQ63">
        <v>24021</v>
      </c>
      <c r="AR63">
        <v>269</v>
      </c>
      <c r="AS63">
        <v>751</v>
      </c>
      <c r="AT63">
        <v>190</v>
      </c>
      <c r="AU63">
        <v>520</v>
      </c>
      <c r="AV63">
        <v>83</v>
      </c>
      <c r="AW63">
        <v>270</v>
      </c>
      <c r="AX63">
        <v>1906.79</v>
      </c>
      <c r="AY63">
        <v>352.48899999999998</v>
      </c>
      <c r="AZ63">
        <v>6673.75</v>
      </c>
      <c r="BA63">
        <v>88.122299999999996</v>
      </c>
      <c r="BB63">
        <v>7671</v>
      </c>
      <c r="BC63">
        <v>1090.45</v>
      </c>
      <c r="BD63">
        <v>1378.89</v>
      </c>
      <c r="BE63">
        <v>860.27300000000002</v>
      </c>
      <c r="BF63">
        <v>1403.73</v>
      </c>
      <c r="BG63">
        <v>1078.71</v>
      </c>
      <c r="BH63">
        <v>1589.24</v>
      </c>
      <c r="BI63">
        <v>899.83299999999997</v>
      </c>
      <c r="BJ63">
        <v>1284.8900000000001</v>
      </c>
      <c r="BK63">
        <v>0.23937800000000001</v>
      </c>
      <c r="BL63">
        <v>0.27487099999999998</v>
      </c>
      <c r="BM63">
        <v>0</v>
      </c>
      <c r="BN63">
        <v>0</v>
      </c>
      <c r="BO63" s="1">
        <v>5.7773599999999997E-6</v>
      </c>
      <c r="BP63" s="1">
        <v>6.2126600000000004E-6</v>
      </c>
      <c r="BQ63">
        <v>0</v>
      </c>
      <c r="BR63">
        <v>0</v>
      </c>
      <c r="BS63">
        <v>0</v>
      </c>
      <c r="BT63">
        <v>0</v>
      </c>
      <c r="BU63">
        <v>0.78071400000000002</v>
      </c>
      <c r="BV63">
        <v>0.70849899999999999</v>
      </c>
      <c r="BW63">
        <v>1.10426</v>
      </c>
      <c r="BX63">
        <v>0.82758299999999996</v>
      </c>
      <c r="BY63">
        <v>0.85780400000000001</v>
      </c>
      <c r="BZ63">
        <v>0.87047300000000005</v>
      </c>
      <c r="CA63">
        <v>1737</v>
      </c>
      <c r="CB63">
        <v>5471</v>
      </c>
      <c r="CC63">
        <v>55</v>
      </c>
      <c r="CD63">
        <v>181</v>
      </c>
      <c r="CE63">
        <v>34</v>
      </c>
      <c r="CF63">
        <v>112</v>
      </c>
      <c r="CG63">
        <v>18</v>
      </c>
      <c r="CH63">
        <v>63</v>
      </c>
    </row>
    <row r="64" spans="1:86" x14ac:dyDescent="0.25">
      <c r="A64">
        <v>20230730025904</v>
      </c>
      <c r="B64">
        <v>100</v>
      </c>
      <c r="C64">
        <v>2</v>
      </c>
      <c r="D64">
        <v>30</v>
      </c>
      <c r="E64">
        <v>1</v>
      </c>
      <c r="F64">
        <v>851.42399999999998</v>
      </c>
      <c r="G64">
        <v>7885.5</v>
      </c>
      <c r="H64">
        <f t="shared" si="0"/>
        <v>-17.811346005321855</v>
      </c>
      <c r="I64">
        <v>3063.87</v>
      </c>
      <c r="J64">
        <f t="shared" si="1"/>
        <v>10.865175857577073</v>
      </c>
      <c r="K64">
        <v>27599.3</v>
      </c>
      <c r="L64">
        <v>765.96900000000005</v>
      </c>
      <c r="M64">
        <v>34702</v>
      </c>
      <c r="N64">
        <v>839.97500000000002</v>
      </c>
      <c r="O64">
        <v>853.22</v>
      </c>
      <c r="P64">
        <v>879.36599999999999</v>
      </c>
      <c r="Q64">
        <v>900.07500000000005</v>
      </c>
      <c r="R64">
        <v>920.16200000000003</v>
      </c>
      <c r="S64">
        <v>844.21900000000005</v>
      </c>
      <c r="T64">
        <v>785.13800000000003</v>
      </c>
      <c r="U64">
        <v>939.09699999999998</v>
      </c>
      <c r="V64">
        <v>0.24713299999999999</v>
      </c>
      <c r="W64">
        <f t="shared" si="2"/>
        <v>-19.557511465836857</v>
      </c>
      <c r="X64">
        <v>0.23971100000000001</v>
      </c>
      <c r="Y64">
        <v>0</v>
      </c>
      <c r="Z64">
        <v>0</v>
      </c>
      <c r="AA64" s="1">
        <v>7.7019399999999993E-6</v>
      </c>
      <c r="AB64" s="1">
        <v>5.18422E-6</v>
      </c>
      <c r="AC64">
        <v>0</v>
      </c>
      <c r="AD64">
        <v>0</v>
      </c>
      <c r="AE64">
        <v>0</v>
      </c>
      <c r="AF64">
        <v>0</v>
      </c>
      <c r="AG64">
        <v>1.43146</v>
      </c>
      <c r="AH64">
        <f t="shared" si="3"/>
        <v>16.683376943079082</v>
      </c>
      <c r="AI64">
        <v>1.3722099999999999</v>
      </c>
      <c r="AJ64">
        <v>1.7133100000000001</v>
      </c>
      <c r="AK64">
        <f t="shared" si="4"/>
        <v>15.492625448270298</v>
      </c>
      <c r="AL64">
        <v>1.49858</v>
      </c>
      <c r="AM64">
        <v>1.48078</v>
      </c>
      <c r="AN64">
        <f t="shared" si="5"/>
        <v>11.069606960696074</v>
      </c>
      <c r="AO64">
        <v>1.4053100000000001</v>
      </c>
      <c r="AP64">
        <v>9782</v>
      </c>
      <c r="AQ64">
        <v>22811</v>
      </c>
      <c r="AR64">
        <v>314</v>
      </c>
      <c r="AS64">
        <v>782</v>
      </c>
      <c r="AT64">
        <v>216</v>
      </c>
      <c r="AU64">
        <v>461</v>
      </c>
      <c r="AV64">
        <v>109</v>
      </c>
      <c r="AW64">
        <v>227</v>
      </c>
      <c r="AX64">
        <v>309643</v>
      </c>
      <c r="AY64" s="1">
        <v>4308270</v>
      </c>
      <c r="AZ64" s="1">
        <v>1083750</v>
      </c>
      <c r="BA64" s="1">
        <v>1077070</v>
      </c>
      <c r="BB64">
        <v>7600</v>
      </c>
      <c r="BC64">
        <v>919.26700000000005</v>
      </c>
      <c r="BD64">
        <v>1200.75</v>
      </c>
      <c r="BE64">
        <v>1032.49</v>
      </c>
      <c r="BF64">
        <v>1197.93</v>
      </c>
      <c r="BG64">
        <v>1172.92</v>
      </c>
      <c r="BH64">
        <v>1171.81</v>
      </c>
      <c r="BI64">
        <v>771.66700000000003</v>
      </c>
      <c r="BJ64">
        <v>1213.1199999999999</v>
      </c>
      <c r="BK64">
        <v>0.21842600000000001</v>
      </c>
      <c r="BL64">
        <v>0.25301200000000001</v>
      </c>
      <c r="BM64">
        <v>0</v>
      </c>
      <c r="BN64">
        <v>0</v>
      </c>
      <c r="BO64">
        <v>0</v>
      </c>
      <c r="BP64" s="1">
        <v>3.7087799999999998E-6</v>
      </c>
      <c r="BQ64">
        <v>0</v>
      </c>
      <c r="BR64">
        <v>0</v>
      </c>
      <c r="BS64">
        <v>0</v>
      </c>
      <c r="BT64">
        <v>0</v>
      </c>
      <c r="BU64">
        <v>0.98301799999999995</v>
      </c>
      <c r="BV64">
        <v>0.86851800000000001</v>
      </c>
      <c r="BW64">
        <v>1.147</v>
      </c>
      <c r="BX64">
        <v>0.97957700000000003</v>
      </c>
      <c r="BY64">
        <v>1.14036</v>
      </c>
      <c r="BZ64">
        <v>0.824743</v>
      </c>
      <c r="CA64">
        <v>2115</v>
      </c>
      <c r="CB64">
        <v>4995</v>
      </c>
      <c r="CC64">
        <v>74</v>
      </c>
      <c r="CD64">
        <v>183</v>
      </c>
      <c r="CE64">
        <v>49</v>
      </c>
      <c r="CF64">
        <v>104</v>
      </c>
      <c r="CG64">
        <v>24</v>
      </c>
      <c r="CH64">
        <v>56</v>
      </c>
    </row>
    <row r="65" spans="1:86" x14ac:dyDescent="0.25">
      <c r="A65">
        <v>20230730030224</v>
      </c>
      <c r="B65">
        <v>100</v>
      </c>
      <c r="C65">
        <v>2</v>
      </c>
      <c r="D65">
        <v>35</v>
      </c>
      <c r="E65">
        <v>1</v>
      </c>
      <c r="F65">
        <v>754.55899999999997</v>
      </c>
      <c r="G65">
        <v>7575.47</v>
      </c>
      <c r="H65">
        <f t="shared" si="0"/>
        <v>-21.042713502369605</v>
      </c>
      <c r="I65">
        <v>3256.16</v>
      </c>
      <c r="J65">
        <f t="shared" si="1"/>
        <v>17.823129251700678</v>
      </c>
      <c r="K65">
        <v>26514.2</v>
      </c>
      <c r="L65">
        <v>814.04</v>
      </c>
      <c r="M65">
        <v>34713</v>
      </c>
      <c r="N65">
        <v>767.79700000000003</v>
      </c>
      <c r="O65">
        <v>747.38</v>
      </c>
      <c r="P65">
        <v>770.60299999999995</v>
      </c>
      <c r="Q65">
        <v>771.56899999999996</v>
      </c>
      <c r="R65">
        <v>764.44399999999996</v>
      </c>
      <c r="S65">
        <v>736.81299999999999</v>
      </c>
      <c r="T65">
        <v>781.94</v>
      </c>
      <c r="U65">
        <v>687.66499999999996</v>
      </c>
      <c r="V65">
        <v>0.23997599999999999</v>
      </c>
      <c r="W65">
        <f t="shared" si="2"/>
        <v>-21.887135152026101</v>
      </c>
      <c r="X65">
        <v>0.22900200000000001</v>
      </c>
      <c r="Y65">
        <v>0</v>
      </c>
      <c r="Z65">
        <v>0</v>
      </c>
      <c r="AA65" s="1">
        <v>7.6890700000000002E-6</v>
      </c>
      <c r="AB65" s="1">
        <v>3.0348900000000001E-6</v>
      </c>
      <c r="AC65">
        <v>0</v>
      </c>
      <c r="AD65">
        <v>0</v>
      </c>
      <c r="AE65">
        <v>0</v>
      </c>
      <c r="AF65">
        <v>0</v>
      </c>
      <c r="AG65">
        <v>1.5206599999999999</v>
      </c>
      <c r="AH65">
        <f t="shared" si="3"/>
        <v>23.954385021071239</v>
      </c>
      <c r="AI65">
        <v>1.3941399999999999</v>
      </c>
      <c r="AJ65">
        <v>1.67672</v>
      </c>
      <c r="AK65">
        <f t="shared" si="4"/>
        <v>13.026127753660319</v>
      </c>
      <c r="AL65">
        <v>1.5332600000000001</v>
      </c>
      <c r="AM65">
        <v>1.54816</v>
      </c>
      <c r="AN65">
        <f t="shared" si="5"/>
        <v>16.123612361236127</v>
      </c>
      <c r="AO65">
        <v>1.4265699999999999</v>
      </c>
      <c r="AP65">
        <v>11401</v>
      </c>
      <c r="AQ65">
        <v>21133</v>
      </c>
      <c r="AR65">
        <v>378</v>
      </c>
      <c r="AS65">
        <v>699</v>
      </c>
      <c r="AT65">
        <v>277</v>
      </c>
      <c r="AU65">
        <v>461</v>
      </c>
      <c r="AV65">
        <v>134</v>
      </c>
      <c r="AW65">
        <v>230</v>
      </c>
      <c r="AX65">
        <v>309363</v>
      </c>
      <c r="AY65" s="1">
        <v>4308350</v>
      </c>
      <c r="AZ65" s="1">
        <v>1082770</v>
      </c>
      <c r="BA65" s="1">
        <v>1077090</v>
      </c>
      <c r="BB65">
        <v>7665</v>
      </c>
      <c r="BC65">
        <v>659.28399999999999</v>
      </c>
      <c r="BD65">
        <v>754.46500000000003</v>
      </c>
      <c r="BE65">
        <v>681.39300000000003</v>
      </c>
      <c r="BF65">
        <v>782.31200000000001</v>
      </c>
      <c r="BG65">
        <v>593.94200000000001</v>
      </c>
      <c r="BH65">
        <v>684.57299999999998</v>
      </c>
      <c r="BI65">
        <v>653.54200000000003</v>
      </c>
      <c r="BJ65">
        <v>785.029</v>
      </c>
      <c r="BK65">
        <v>0.191774</v>
      </c>
      <c r="BL65">
        <v>0.20768800000000001</v>
      </c>
      <c r="BM65">
        <v>0</v>
      </c>
      <c r="BN65">
        <v>0</v>
      </c>
      <c r="BO65" s="1">
        <v>1.5495E-5</v>
      </c>
      <c r="BP65" s="1">
        <v>2.6307800000000002E-6</v>
      </c>
      <c r="BQ65">
        <v>0</v>
      </c>
      <c r="BR65">
        <v>0</v>
      </c>
      <c r="BS65">
        <v>0</v>
      </c>
      <c r="BT65">
        <v>0</v>
      </c>
      <c r="BU65">
        <v>1.12934</v>
      </c>
      <c r="BV65">
        <v>1.10117</v>
      </c>
      <c r="BW65">
        <v>1.21878</v>
      </c>
      <c r="BX65">
        <v>1.1880900000000001</v>
      </c>
      <c r="BY65">
        <v>1.0202199999999999</v>
      </c>
      <c r="BZ65">
        <v>1.1153599999999999</v>
      </c>
      <c r="CA65">
        <v>2500</v>
      </c>
      <c r="CB65">
        <v>4685</v>
      </c>
      <c r="CC65">
        <v>89</v>
      </c>
      <c r="CD65">
        <v>154</v>
      </c>
      <c r="CE65">
        <v>69</v>
      </c>
      <c r="CF65">
        <v>110</v>
      </c>
      <c r="CG65">
        <v>24</v>
      </c>
      <c r="CH65">
        <v>34</v>
      </c>
    </row>
    <row r="66" spans="1:86" x14ac:dyDescent="0.25">
      <c r="A66">
        <v>20230730030547</v>
      </c>
      <c r="B66">
        <v>100</v>
      </c>
      <c r="C66">
        <v>2</v>
      </c>
      <c r="D66">
        <v>40</v>
      </c>
      <c r="E66">
        <v>1</v>
      </c>
      <c r="F66">
        <v>767.84100000000001</v>
      </c>
      <c r="G66">
        <v>7621.34</v>
      </c>
      <c r="H66">
        <f t="shared" si="0"/>
        <v>-20.564621617424343</v>
      </c>
      <c r="I66">
        <v>3212.39</v>
      </c>
      <c r="J66">
        <f t="shared" si="1"/>
        <v>16.239325517441021</v>
      </c>
      <c r="K66">
        <v>26674.7</v>
      </c>
      <c r="L66">
        <v>803.09699999999998</v>
      </c>
      <c r="M66">
        <v>34686</v>
      </c>
      <c r="N66">
        <v>808.10799999999995</v>
      </c>
      <c r="O66">
        <v>740.14200000000005</v>
      </c>
      <c r="P66">
        <v>838.92399999999998</v>
      </c>
      <c r="Q66">
        <v>729.57899999999995</v>
      </c>
      <c r="R66">
        <v>817.54899999999998</v>
      </c>
      <c r="S66">
        <v>751.63</v>
      </c>
      <c r="T66">
        <v>760.64700000000005</v>
      </c>
      <c r="U66">
        <v>736.95</v>
      </c>
      <c r="V66">
        <v>0.24659500000000001</v>
      </c>
      <c r="W66">
        <f t="shared" si="2"/>
        <v>-19.732631983256137</v>
      </c>
      <c r="X66">
        <v>0.226218</v>
      </c>
      <c r="Y66">
        <v>0</v>
      </c>
      <c r="Z66">
        <v>0</v>
      </c>
      <c r="AA66" s="1">
        <v>7.6533000000000001E-6</v>
      </c>
      <c r="AB66" s="1">
        <v>8.3166799999999998E-6</v>
      </c>
      <c r="AC66">
        <v>0</v>
      </c>
      <c r="AD66">
        <v>0</v>
      </c>
      <c r="AE66">
        <v>0</v>
      </c>
      <c r="AF66">
        <v>0</v>
      </c>
      <c r="AG66">
        <v>1.4952799999999999</v>
      </c>
      <c r="AH66">
        <f t="shared" si="3"/>
        <v>21.885571287669435</v>
      </c>
      <c r="AI66">
        <v>1.35402</v>
      </c>
      <c r="AJ66">
        <v>1.6666799999999999</v>
      </c>
      <c r="AK66">
        <f t="shared" si="4"/>
        <v>12.34934073934263</v>
      </c>
      <c r="AL66">
        <v>1.5796399999999999</v>
      </c>
      <c r="AM66">
        <v>1.44224</v>
      </c>
      <c r="AN66">
        <f t="shared" si="5"/>
        <v>8.1788178817881807</v>
      </c>
      <c r="AO66">
        <v>1.2986</v>
      </c>
      <c r="AP66">
        <v>13169</v>
      </c>
      <c r="AQ66">
        <v>19335</v>
      </c>
      <c r="AR66">
        <v>410</v>
      </c>
      <c r="AS66">
        <v>662</v>
      </c>
      <c r="AT66">
        <v>319</v>
      </c>
      <c r="AU66">
        <v>433</v>
      </c>
      <c r="AV66">
        <v>156</v>
      </c>
      <c r="AW66">
        <v>202</v>
      </c>
      <c r="AX66">
        <v>309295</v>
      </c>
      <c r="AY66" s="1">
        <v>4308320</v>
      </c>
      <c r="AZ66" s="1">
        <v>1082530</v>
      </c>
      <c r="BA66" s="1">
        <v>1077080</v>
      </c>
      <c r="BB66">
        <v>7654</v>
      </c>
      <c r="BC66">
        <v>645.32399999999996</v>
      </c>
      <c r="BD66">
        <v>722.32</v>
      </c>
      <c r="BE66">
        <v>589.899</v>
      </c>
      <c r="BF66">
        <v>723.81200000000001</v>
      </c>
      <c r="BG66">
        <v>750.8</v>
      </c>
      <c r="BH66">
        <v>706.93200000000002</v>
      </c>
      <c r="BI66">
        <v>595.55600000000004</v>
      </c>
      <c r="BJ66">
        <v>764.37</v>
      </c>
      <c r="BK66">
        <v>0.18660299999999999</v>
      </c>
      <c r="BL66">
        <v>0.196357</v>
      </c>
      <c r="BM66">
        <v>0</v>
      </c>
      <c r="BN66">
        <v>0</v>
      </c>
      <c r="BO66" s="1">
        <v>5.1407900000000001E-6</v>
      </c>
      <c r="BP66" s="1">
        <v>5.4908E-6</v>
      </c>
      <c r="BQ66">
        <v>0</v>
      </c>
      <c r="BR66">
        <v>0</v>
      </c>
      <c r="BS66">
        <v>0</v>
      </c>
      <c r="BT66">
        <v>0</v>
      </c>
      <c r="BU66">
        <v>1.0672600000000001</v>
      </c>
      <c r="BV66">
        <v>1.0472699999999999</v>
      </c>
      <c r="BW66">
        <v>1.44472</v>
      </c>
      <c r="BX66">
        <v>1.1918899999999999</v>
      </c>
      <c r="BY66">
        <v>1.09761</v>
      </c>
      <c r="BZ66">
        <v>0.86686099999999999</v>
      </c>
      <c r="CA66">
        <v>2984</v>
      </c>
      <c r="CB66">
        <v>4212</v>
      </c>
      <c r="CC66">
        <v>89</v>
      </c>
      <c r="CD66">
        <v>133</v>
      </c>
      <c r="CE66">
        <v>75</v>
      </c>
      <c r="CF66">
        <v>88</v>
      </c>
      <c r="CG66">
        <v>27</v>
      </c>
      <c r="CH66">
        <v>46</v>
      </c>
    </row>
    <row r="67" spans="1:86" x14ac:dyDescent="0.25">
      <c r="A67">
        <v>20230730030921</v>
      </c>
      <c r="B67">
        <v>100</v>
      </c>
      <c r="C67">
        <v>2</v>
      </c>
      <c r="D67">
        <v>45</v>
      </c>
      <c r="E67">
        <v>1</v>
      </c>
      <c r="F67">
        <v>816.16300000000001</v>
      </c>
      <c r="G67">
        <v>7909.53</v>
      </c>
      <c r="H67">
        <f t="shared" si="0"/>
        <v>-17.560887143424438</v>
      </c>
      <c r="I67">
        <v>3245.99</v>
      </c>
      <c r="J67">
        <f t="shared" si="1"/>
        <v>17.455130988565635</v>
      </c>
      <c r="K67">
        <v>27683.4</v>
      </c>
      <c r="L67">
        <v>811.49800000000005</v>
      </c>
      <c r="M67">
        <v>34804</v>
      </c>
      <c r="N67">
        <v>842.29100000000005</v>
      </c>
      <c r="O67">
        <v>793.22299999999996</v>
      </c>
      <c r="P67">
        <v>859.63400000000001</v>
      </c>
      <c r="Q67">
        <v>794.54100000000005</v>
      </c>
      <c r="R67">
        <v>895.17600000000004</v>
      </c>
      <c r="S67">
        <v>754.17200000000003</v>
      </c>
      <c r="T67">
        <v>852.87400000000002</v>
      </c>
      <c r="U67">
        <v>812.71100000000001</v>
      </c>
      <c r="V67">
        <v>0.25164799999999998</v>
      </c>
      <c r="W67">
        <f t="shared" si="2"/>
        <v>-18.087866231360906</v>
      </c>
      <c r="X67">
        <v>0.23493</v>
      </c>
      <c r="Y67">
        <v>0</v>
      </c>
      <c r="Z67">
        <v>0</v>
      </c>
      <c r="AA67" s="1">
        <v>7.8554600000000002E-6</v>
      </c>
      <c r="AB67" s="1">
        <v>4.8464599999999998E-6</v>
      </c>
      <c r="AC67">
        <v>0</v>
      </c>
      <c r="AD67">
        <v>0</v>
      </c>
      <c r="AE67">
        <v>0</v>
      </c>
      <c r="AF67">
        <v>0</v>
      </c>
      <c r="AG67">
        <v>1.47471</v>
      </c>
      <c r="AH67">
        <f t="shared" si="3"/>
        <v>20.208837698383579</v>
      </c>
      <c r="AI67">
        <v>1.3286100000000001</v>
      </c>
      <c r="AJ67">
        <v>1.6698599999999999</v>
      </c>
      <c r="AK67">
        <f t="shared" si="4"/>
        <v>12.563701566586674</v>
      </c>
      <c r="AL67">
        <v>1.48262</v>
      </c>
      <c r="AM67">
        <v>1.5923099999999999</v>
      </c>
      <c r="AN67">
        <f t="shared" si="5"/>
        <v>19.43519351935193</v>
      </c>
      <c r="AO67">
        <v>1.5216499999999999</v>
      </c>
      <c r="AP67">
        <v>14834</v>
      </c>
      <c r="AQ67">
        <v>17778</v>
      </c>
      <c r="AR67">
        <v>536</v>
      </c>
      <c r="AS67">
        <v>580</v>
      </c>
      <c r="AT67">
        <v>335</v>
      </c>
      <c r="AU67">
        <v>366</v>
      </c>
      <c r="AV67">
        <v>174</v>
      </c>
      <c r="AW67">
        <v>201</v>
      </c>
      <c r="AX67">
        <v>1541.08</v>
      </c>
      <c r="AY67">
        <v>540.4</v>
      </c>
      <c r="AZ67">
        <v>5393.78</v>
      </c>
      <c r="BA67">
        <v>135.1</v>
      </c>
      <c r="BB67">
        <v>8186</v>
      </c>
      <c r="BC67">
        <v>711.5</v>
      </c>
      <c r="BD67">
        <v>786.12099999999998</v>
      </c>
      <c r="BE67">
        <v>703.06500000000005</v>
      </c>
      <c r="BF67">
        <v>789.16</v>
      </c>
      <c r="BG67">
        <v>719.91200000000003</v>
      </c>
      <c r="BH67">
        <v>876.74199999999996</v>
      </c>
      <c r="BI67">
        <v>671.63199999999995</v>
      </c>
      <c r="BJ67">
        <v>702.18899999999996</v>
      </c>
      <c r="BK67">
        <v>0.19719999999999999</v>
      </c>
      <c r="BL67">
        <v>0.20711399999999999</v>
      </c>
      <c r="BM67">
        <v>0</v>
      </c>
      <c r="BN67">
        <v>0</v>
      </c>
      <c r="BO67" s="1">
        <v>3.2073799999999999E-6</v>
      </c>
      <c r="BP67" s="1">
        <v>2.9468400000000001E-6</v>
      </c>
      <c r="BQ67">
        <v>0</v>
      </c>
      <c r="BR67">
        <v>0</v>
      </c>
      <c r="BS67">
        <v>0</v>
      </c>
      <c r="BT67">
        <v>0</v>
      </c>
      <c r="BU67">
        <v>1.1172800000000001</v>
      </c>
      <c r="BV67">
        <v>1.0141</v>
      </c>
      <c r="BW67">
        <v>1.2660199999999999</v>
      </c>
      <c r="BX67">
        <v>1.0334399999999999</v>
      </c>
      <c r="BY67">
        <v>1.2311300000000001</v>
      </c>
      <c r="BZ67">
        <v>0.89321099999999998</v>
      </c>
      <c r="CA67">
        <v>3579</v>
      </c>
      <c r="CB67">
        <v>4095</v>
      </c>
      <c r="CC67">
        <v>139</v>
      </c>
      <c r="CD67">
        <v>125</v>
      </c>
      <c r="CE67">
        <v>91</v>
      </c>
      <c r="CF67">
        <v>66</v>
      </c>
      <c r="CG67">
        <v>38</v>
      </c>
      <c r="CH67">
        <v>53</v>
      </c>
    </row>
    <row r="68" spans="1:86" x14ac:dyDescent="0.25">
      <c r="A68">
        <v>20230730110738</v>
      </c>
      <c r="B68">
        <v>100</v>
      </c>
      <c r="C68">
        <v>2</v>
      </c>
      <c r="D68">
        <v>50</v>
      </c>
      <c r="E68">
        <v>1</v>
      </c>
      <c r="F68">
        <v>1030.3900000000001</v>
      </c>
      <c r="G68">
        <v>8782.02</v>
      </c>
      <c r="H68">
        <f t="shared" ref="H68:H90" si="6">(G68-9594.39)/9594.39*100</f>
        <v>-8.4671354822974578</v>
      </c>
      <c r="I68">
        <v>3037.23</v>
      </c>
      <c r="J68">
        <f t="shared" ref="J68:J90" si="7">(I68-2763.6)/2763.6*100</f>
        <v>9.9012158054711286</v>
      </c>
      <c r="K68">
        <v>30737.1</v>
      </c>
      <c r="L68">
        <v>759.30600000000004</v>
      </c>
      <c r="M68">
        <v>34296</v>
      </c>
      <c r="N68">
        <v>965.21299999999997</v>
      </c>
      <c r="O68">
        <v>1103.1600000000001</v>
      </c>
      <c r="P68">
        <v>914.93200000000002</v>
      </c>
      <c r="Q68">
        <v>984.66</v>
      </c>
      <c r="R68">
        <v>915.68799999999999</v>
      </c>
      <c r="S68">
        <v>1018.05</v>
      </c>
      <c r="T68">
        <v>1061.73</v>
      </c>
      <c r="U68">
        <v>1145.19</v>
      </c>
      <c r="V68">
        <v>0.26871699999999998</v>
      </c>
      <c r="W68">
        <f t="shared" ref="W68:W90" si="8">(V68-0.307217)/0.307217*100</f>
        <v>-12.531858588554682</v>
      </c>
      <c r="X68">
        <v>0.27738099999999999</v>
      </c>
      <c r="Y68">
        <v>0</v>
      </c>
      <c r="Z68">
        <v>0</v>
      </c>
      <c r="AA68" s="1">
        <v>5.3533199999999998E-6</v>
      </c>
      <c r="AB68" s="1">
        <v>6.9645300000000004E-6</v>
      </c>
      <c r="AC68">
        <v>0</v>
      </c>
      <c r="AD68">
        <v>0</v>
      </c>
      <c r="AE68">
        <v>0</v>
      </c>
      <c r="AF68">
        <v>0</v>
      </c>
      <c r="AG68">
        <v>1.4311100000000001</v>
      </c>
      <c r="AH68">
        <f t="shared" ref="AH68:AH90" si="9">(AG68-1.22679)/1.22679*100</f>
        <v>16.654847202862761</v>
      </c>
      <c r="AI68">
        <v>1.2936000000000001</v>
      </c>
      <c r="AJ68">
        <v>1.5204</v>
      </c>
      <c r="AK68">
        <f t="shared" ref="AK68:AK90" si="10">(AJ68-1.48348)/1.48348*100</f>
        <v>2.4887426861164337</v>
      </c>
      <c r="AL68">
        <v>1.4314199999999999</v>
      </c>
      <c r="AM68">
        <v>1.57873</v>
      </c>
      <c r="AN68">
        <f t="shared" ref="AN68:AN90" si="11">(AM68-1.3332)/1.3332*100</f>
        <v>18.41659165916592</v>
      </c>
      <c r="AO68">
        <v>1.41273</v>
      </c>
      <c r="AP68">
        <v>16184</v>
      </c>
      <c r="AQ68">
        <v>15982</v>
      </c>
      <c r="AR68">
        <v>544</v>
      </c>
      <c r="AS68">
        <v>503</v>
      </c>
      <c r="AT68">
        <v>375</v>
      </c>
      <c r="AU68">
        <v>354</v>
      </c>
      <c r="AV68">
        <v>187</v>
      </c>
      <c r="AW68">
        <v>167</v>
      </c>
      <c r="AX68">
        <v>2435.9899999999998</v>
      </c>
      <c r="AY68">
        <v>412.404</v>
      </c>
      <c r="AZ68">
        <v>8525.98</v>
      </c>
      <c r="BA68">
        <v>103.101</v>
      </c>
      <c r="BB68">
        <v>9091</v>
      </c>
      <c r="BC68">
        <v>1041.5</v>
      </c>
      <c r="BD68">
        <v>1584.09</v>
      </c>
      <c r="BE68">
        <v>1007.08</v>
      </c>
      <c r="BF68">
        <v>1426.12</v>
      </c>
      <c r="BG68">
        <v>905.26499999999999</v>
      </c>
      <c r="BH68">
        <v>1629.78</v>
      </c>
      <c r="BI68">
        <v>1189.5</v>
      </c>
      <c r="BJ68">
        <v>1645.63</v>
      </c>
      <c r="BK68">
        <v>0.24507699999999999</v>
      </c>
      <c r="BL68">
        <v>0.31626399999999999</v>
      </c>
      <c r="BM68">
        <v>0</v>
      </c>
      <c r="BN68">
        <v>0</v>
      </c>
      <c r="BO68" s="1">
        <v>1.9211499999999998E-6</v>
      </c>
      <c r="BP68" s="1">
        <v>1.0712E-6</v>
      </c>
      <c r="BQ68">
        <v>0</v>
      </c>
      <c r="BR68">
        <v>0</v>
      </c>
      <c r="BS68">
        <v>0</v>
      </c>
      <c r="BT68">
        <v>0</v>
      </c>
      <c r="BU68">
        <v>0.98913700000000004</v>
      </c>
      <c r="BV68">
        <v>0.87331800000000004</v>
      </c>
      <c r="BW68">
        <v>0.98395500000000002</v>
      </c>
      <c r="BX68">
        <v>0.98105500000000001</v>
      </c>
      <c r="BY68">
        <v>1.0246599999999999</v>
      </c>
      <c r="BZ68">
        <v>0.76511499999999999</v>
      </c>
      <c r="CA68">
        <v>4059</v>
      </c>
      <c r="CB68">
        <v>4477</v>
      </c>
      <c r="CC68">
        <v>126</v>
      </c>
      <c r="CD68">
        <v>137</v>
      </c>
      <c r="CE68">
        <v>102</v>
      </c>
      <c r="CF68">
        <v>89</v>
      </c>
      <c r="CG68">
        <v>50</v>
      </c>
      <c r="CH68">
        <v>51</v>
      </c>
    </row>
    <row r="69" spans="1:86" x14ac:dyDescent="0.25">
      <c r="A69">
        <v>20230730111434</v>
      </c>
      <c r="B69">
        <v>100</v>
      </c>
      <c r="C69">
        <v>5</v>
      </c>
      <c r="D69">
        <v>0</v>
      </c>
      <c r="E69">
        <v>1</v>
      </c>
      <c r="F69">
        <v>1323.55</v>
      </c>
      <c r="G69">
        <v>9594.39</v>
      </c>
      <c r="H69">
        <f t="shared" si="6"/>
        <v>0</v>
      </c>
      <c r="I69">
        <v>2763.6</v>
      </c>
      <c r="J69">
        <f t="shared" si="7"/>
        <v>0</v>
      </c>
      <c r="K69">
        <v>33580.400000000001</v>
      </c>
      <c r="L69">
        <v>690.90099999999995</v>
      </c>
      <c r="M69">
        <v>33305</v>
      </c>
      <c r="N69">
        <v>0</v>
      </c>
      <c r="O69">
        <v>1326.49</v>
      </c>
      <c r="P69">
        <v>0</v>
      </c>
      <c r="Q69">
        <v>1338.5</v>
      </c>
      <c r="R69">
        <v>0</v>
      </c>
      <c r="S69">
        <v>1211.75</v>
      </c>
      <c r="T69">
        <v>0</v>
      </c>
      <c r="U69">
        <v>1242.8699999999999</v>
      </c>
      <c r="V69">
        <v>0</v>
      </c>
      <c r="W69">
        <v>0</v>
      </c>
      <c r="X69">
        <v>0.30721700000000002</v>
      </c>
      <c r="Y69">
        <v>0</v>
      </c>
      <c r="Z69">
        <v>0</v>
      </c>
      <c r="AA69">
        <v>0</v>
      </c>
      <c r="AB69" s="1">
        <v>6.2168700000000002E-6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1.22679</v>
      </c>
      <c r="AJ69">
        <v>0</v>
      </c>
      <c r="AK69">
        <v>0</v>
      </c>
      <c r="AL69">
        <v>1.4834799999999999</v>
      </c>
      <c r="AM69">
        <v>0</v>
      </c>
      <c r="AN69">
        <v>0</v>
      </c>
      <c r="AO69">
        <v>1.3331999999999999</v>
      </c>
      <c r="AP69">
        <v>0</v>
      </c>
      <c r="AQ69">
        <v>31230</v>
      </c>
      <c r="AR69">
        <v>0</v>
      </c>
      <c r="AS69">
        <v>1019</v>
      </c>
      <c r="AT69">
        <v>0</v>
      </c>
      <c r="AU69">
        <v>703</v>
      </c>
      <c r="AV69">
        <v>0</v>
      </c>
      <c r="AW69">
        <v>353</v>
      </c>
      <c r="AX69">
        <v>311639</v>
      </c>
      <c r="AY69" s="1">
        <v>4308170</v>
      </c>
      <c r="AZ69" s="1">
        <v>1090740</v>
      </c>
      <c r="BA69" s="1">
        <v>1077040</v>
      </c>
      <c r="BB69">
        <v>9186</v>
      </c>
      <c r="BC69">
        <v>0</v>
      </c>
      <c r="BD69">
        <v>2470.37</v>
      </c>
      <c r="BE69">
        <v>0</v>
      </c>
      <c r="BF69">
        <v>2609.71</v>
      </c>
      <c r="BG69">
        <v>0</v>
      </c>
      <c r="BH69">
        <v>2249.0700000000002</v>
      </c>
      <c r="BI69">
        <v>0</v>
      </c>
      <c r="BJ69">
        <v>2305.8000000000002</v>
      </c>
      <c r="BK69">
        <v>0</v>
      </c>
      <c r="BL69">
        <v>0.431757</v>
      </c>
      <c r="BM69">
        <v>0</v>
      </c>
      <c r="BN69">
        <v>0</v>
      </c>
      <c r="BO69">
        <v>0</v>
      </c>
      <c r="BP69" s="1">
        <v>2.07578E-6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0.52931099999999998</v>
      </c>
      <c r="BW69">
        <v>0</v>
      </c>
      <c r="BX69">
        <v>0.79606900000000003</v>
      </c>
      <c r="BY69">
        <v>0</v>
      </c>
      <c r="BZ69">
        <v>0.74004099999999995</v>
      </c>
      <c r="CA69">
        <v>0</v>
      </c>
      <c r="CB69">
        <v>8627</v>
      </c>
      <c r="CC69">
        <v>0</v>
      </c>
      <c r="CD69">
        <v>273</v>
      </c>
      <c r="CE69">
        <v>0</v>
      </c>
      <c r="CF69">
        <v>190</v>
      </c>
      <c r="CG69">
        <v>0</v>
      </c>
      <c r="CH69">
        <v>96</v>
      </c>
    </row>
    <row r="70" spans="1:86" x14ac:dyDescent="0.25">
      <c r="A70">
        <v>20230730111823</v>
      </c>
      <c r="B70">
        <v>100</v>
      </c>
      <c r="C70">
        <v>5</v>
      </c>
      <c r="D70">
        <v>5</v>
      </c>
      <c r="E70">
        <v>1</v>
      </c>
      <c r="F70">
        <v>750.76099999999997</v>
      </c>
      <c r="G70">
        <v>7302.96</v>
      </c>
      <c r="H70">
        <f t="shared" si="6"/>
        <v>-23.883019139309532</v>
      </c>
      <c r="I70">
        <v>2929.57</v>
      </c>
      <c r="J70">
        <f t="shared" si="7"/>
        <v>6.0055724417426637</v>
      </c>
      <c r="K70">
        <v>25560.400000000001</v>
      </c>
      <c r="L70">
        <v>732.39300000000003</v>
      </c>
      <c r="M70">
        <v>34558</v>
      </c>
      <c r="N70">
        <v>698.69500000000005</v>
      </c>
      <c r="O70">
        <v>754.57</v>
      </c>
      <c r="P70">
        <v>755.31200000000001</v>
      </c>
      <c r="Q70">
        <v>717.92600000000004</v>
      </c>
      <c r="R70">
        <v>684.226</v>
      </c>
      <c r="S70">
        <v>749.24199999999996</v>
      </c>
      <c r="T70">
        <v>498.09100000000001</v>
      </c>
      <c r="U70">
        <v>777.06700000000001</v>
      </c>
      <c r="V70">
        <v>0.2261</v>
      </c>
      <c r="W70">
        <f t="shared" si="8"/>
        <v>-26.403812289033489</v>
      </c>
      <c r="X70">
        <v>0.224769</v>
      </c>
      <c r="Y70">
        <v>0</v>
      </c>
      <c r="Z70">
        <v>0</v>
      </c>
      <c r="AA70" s="1">
        <v>1.8764199999999999E-5</v>
      </c>
      <c r="AB70" s="1">
        <v>6.3908900000000002E-6</v>
      </c>
      <c r="AC70">
        <v>0</v>
      </c>
      <c r="AD70">
        <v>0</v>
      </c>
      <c r="AE70">
        <v>0</v>
      </c>
      <c r="AF70">
        <v>0</v>
      </c>
      <c r="AG70">
        <v>1.52102</v>
      </c>
      <c r="AH70">
        <f t="shared" si="9"/>
        <v>23.983729896722338</v>
      </c>
      <c r="AI70">
        <v>1.33158</v>
      </c>
      <c r="AJ70">
        <v>1.78061</v>
      </c>
      <c r="AK70">
        <f t="shared" si="10"/>
        <v>20.02925553428426</v>
      </c>
      <c r="AL70">
        <v>1.5358099999999999</v>
      </c>
      <c r="AM70">
        <v>1.1930099999999999</v>
      </c>
      <c r="AN70">
        <f t="shared" si="11"/>
        <v>-10.515301530153019</v>
      </c>
      <c r="AO70">
        <v>1.35893</v>
      </c>
      <c r="AP70">
        <v>1679</v>
      </c>
      <c r="AQ70">
        <v>30802</v>
      </c>
      <c r="AR70">
        <v>48</v>
      </c>
      <c r="AS70">
        <v>1004</v>
      </c>
      <c r="AT70">
        <v>31</v>
      </c>
      <c r="AU70">
        <v>653</v>
      </c>
      <c r="AV70">
        <v>11</v>
      </c>
      <c r="AW70">
        <v>330</v>
      </c>
      <c r="AX70">
        <v>309302</v>
      </c>
      <c r="AY70" s="1">
        <v>4308230</v>
      </c>
      <c r="AZ70" s="1">
        <v>1082560</v>
      </c>
      <c r="BA70" s="1">
        <v>1077060</v>
      </c>
      <c r="BB70">
        <v>6875</v>
      </c>
      <c r="BC70">
        <v>510.09500000000003</v>
      </c>
      <c r="BD70">
        <v>897.59900000000005</v>
      </c>
      <c r="BE70">
        <v>696.2</v>
      </c>
      <c r="BF70">
        <v>857.59299999999996</v>
      </c>
      <c r="BG70">
        <v>282</v>
      </c>
      <c r="BH70">
        <v>842.19100000000003</v>
      </c>
      <c r="BI70">
        <v>10</v>
      </c>
      <c r="BJ70">
        <v>1099.03</v>
      </c>
      <c r="BK70">
        <v>0.15562799999999999</v>
      </c>
      <c r="BL70">
        <v>0.21726400000000001</v>
      </c>
      <c r="BM70">
        <v>0</v>
      </c>
      <c r="BN70">
        <v>0</v>
      </c>
      <c r="BO70">
        <v>0</v>
      </c>
      <c r="BP70" s="1">
        <v>2.58269E-6</v>
      </c>
      <c r="BQ70">
        <v>0</v>
      </c>
      <c r="BR70">
        <v>0</v>
      </c>
      <c r="BS70">
        <v>0</v>
      </c>
      <c r="BT70">
        <v>0</v>
      </c>
      <c r="BU70">
        <v>0.97755800000000004</v>
      </c>
      <c r="BV70">
        <v>1.03528</v>
      </c>
      <c r="BW70">
        <v>0.84423899999999996</v>
      </c>
      <c r="BX70">
        <v>1.30575</v>
      </c>
      <c r="BY70">
        <v>0.102246</v>
      </c>
      <c r="BZ70">
        <v>1.21109</v>
      </c>
      <c r="CA70">
        <v>336</v>
      </c>
      <c r="CB70">
        <v>6164</v>
      </c>
      <c r="CC70">
        <v>10</v>
      </c>
      <c r="CD70">
        <v>182</v>
      </c>
      <c r="CE70">
        <v>6</v>
      </c>
      <c r="CF70">
        <v>115</v>
      </c>
      <c r="CG70">
        <v>1</v>
      </c>
      <c r="CH70">
        <v>61</v>
      </c>
    </row>
    <row r="71" spans="1:86" x14ac:dyDescent="0.25">
      <c r="A71">
        <v>20230730112156</v>
      </c>
      <c r="B71">
        <v>100</v>
      </c>
      <c r="C71">
        <v>5</v>
      </c>
      <c r="D71">
        <v>10</v>
      </c>
      <c r="E71">
        <v>1</v>
      </c>
      <c r="F71">
        <v>759.12900000000002</v>
      </c>
      <c r="G71">
        <v>7252.09</v>
      </c>
      <c r="H71">
        <f t="shared" si="6"/>
        <v>-24.413224811582594</v>
      </c>
      <c r="I71">
        <v>3038.34</v>
      </c>
      <c r="J71">
        <f t="shared" si="7"/>
        <v>9.941380807642215</v>
      </c>
      <c r="K71">
        <v>25382.3</v>
      </c>
      <c r="L71">
        <v>759.58600000000001</v>
      </c>
      <c r="M71">
        <v>34525</v>
      </c>
      <c r="N71">
        <v>726.38099999999997</v>
      </c>
      <c r="O71">
        <v>762.577</v>
      </c>
      <c r="P71">
        <v>674.87900000000002</v>
      </c>
      <c r="Q71">
        <v>783.51900000000001</v>
      </c>
      <c r="R71">
        <v>679.58299999999997</v>
      </c>
      <c r="S71">
        <v>777.86500000000001</v>
      </c>
      <c r="T71">
        <v>768.77800000000002</v>
      </c>
      <c r="U71">
        <v>714.31899999999996</v>
      </c>
      <c r="V71">
        <v>0.229319</v>
      </c>
      <c r="W71">
        <f t="shared" si="8"/>
        <v>-25.356018709902127</v>
      </c>
      <c r="X71">
        <v>0.22347600000000001</v>
      </c>
      <c r="Y71">
        <v>0</v>
      </c>
      <c r="Z71">
        <v>0</v>
      </c>
      <c r="AA71" s="1">
        <v>5.4949499999999998E-6</v>
      </c>
      <c r="AB71" s="1">
        <v>6.6405299999999998E-6</v>
      </c>
      <c r="AC71">
        <v>0</v>
      </c>
      <c r="AD71">
        <v>0</v>
      </c>
      <c r="AE71">
        <v>0</v>
      </c>
      <c r="AF71">
        <v>0</v>
      </c>
      <c r="AG71">
        <v>1.4443999999999999</v>
      </c>
      <c r="AH71">
        <f t="shared" si="9"/>
        <v>17.738162195648798</v>
      </c>
      <c r="AI71">
        <v>1.31982</v>
      </c>
      <c r="AJ71">
        <v>1.40777</v>
      </c>
      <c r="AK71">
        <f t="shared" si="10"/>
        <v>-5.1035403241027817</v>
      </c>
      <c r="AL71">
        <v>1.52241</v>
      </c>
      <c r="AM71">
        <v>1.5826199999999999</v>
      </c>
      <c r="AN71">
        <f t="shared" si="11"/>
        <v>18.708370837083706</v>
      </c>
      <c r="AO71">
        <v>1.4073199999999999</v>
      </c>
      <c r="AP71">
        <v>3262</v>
      </c>
      <c r="AQ71">
        <v>29104</v>
      </c>
      <c r="AR71">
        <v>116</v>
      </c>
      <c r="AS71">
        <v>972</v>
      </c>
      <c r="AT71">
        <v>72</v>
      </c>
      <c r="AU71">
        <v>646</v>
      </c>
      <c r="AV71">
        <v>36</v>
      </c>
      <c r="AW71">
        <v>317</v>
      </c>
      <c r="AX71">
        <v>309377</v>
      </c>
      <c r="AY71" s="1">
        <v>4308230</v>
      </c>
      <c r="AZ71" s="1">
        <v>1082820</v>
      </c>
      <c r="BA71" s="1">
        <v>1077060</v>
      </c>
      <c r="BB71">
        <v>7278</v>
      </c>
      <c r="BC71">
        <v>735.53499999999997</v>
      </c>
      <c r="BD71">
        <v>925.22199999999998</v>
      </c>
      <c r="BE71">
        <v>481.09100000000001</v>
      </c>
      <c r="BF71">
        <v>897.88300000000004</v>
      </c>
      <c r="BG71">
        <v>827.5</v>
      </c>
      <c r="BH71">
        <v>1133.54</v>
      </c>
      <c r="BI71">
        <v>808.9</v>
      </c>
      <c r="BJ71">
        <v>780.30200000000002</v>
      </c>
      <c r="BK71">
        <v>0.202708</v>
      </c>
      <c r="BL71">
        <v>0.21513599999999999</v>
      </c>
      <c r="BM71">
        <v>0</v>
      </c>
      <c r="BN71">
        <v>0</v>
      </c>
      <c r="BO71" s="1">
        <v>6.6500599999999998E-6</v>
      </c>
      <c r="BP71" s="1">
        <v>4.01268E-6</v>
      </c>
      <c r="BQ71">
        <v>0</v>
      </c>
      <c r="BR71">
        <v>0</v>
      </c>
      <c r="BS71">
        <v>0</v>
      </c>
      <c r="BT71">
        <v>0</v>
      </c>
      <c r="BU71">
        <v>1.0007600000000001</v>
      </c>
      <c r="BV71">
        <v>0.86344399999999999</v>
      </c>
      <c r="BW71">
        <v>1.28234</v>
      </c>
      <c r="BX71">
        <v>1.1568700000000001</v>
      </c>
      <c r="BY71">
        <v>1.2549300000000001</v>
      </c>
      <c r="BZ71">
        <v>0.91408900000000004</v>
      </c>
      <c r="CA71">
        <v>667</v>
      </c>
      <c r="CB71">
        <v>6173</v>
      </c>
      <c r="CC71">
        <v>22</v>
      </c>
      <c r="CD71">
        <v>206</v>
      </c>
      <c r="CE71">
        <v>14</v>
      </c>
      <c r="CF71">
        <v>123</v>
      </c>
      <c r="CG71">
        <v>10</v>
      </c>
      <c r="CH71">
        <v>63</v>
      </c>
    </row>
    <row r="72" spans="1:86" x14ac:dyDescent="0.25">
      <c r="A72">
        <v>20230730112520</v>
      </c>
      <c r="B72">
        <v>100</v>
      </c>
      <c r="C72">
        <v>5</v>
      </c>
      <c r="D72">
        <v>15</v>
      </c>
      <c r="E72">
        <v>1</v>
      </c>
      <c r="F72">
        <v>785.03800000000001</v>
      </c>
      <c r="G72">
        <v>7395.9</v>
      </c>
      <c r="H72">
        <f t="shared" si="6"/>
        <v>-22.914328060460331</v>
      </c>
      <c r="I72">
        <v>2958.6</v>
      </c>
      <c r="J72">
        <f t="shared" si="7"/>
        <v>7.05601389491967</v>
      </c>
      <c r="K72">
        <v>25885.7</v>
      </c>
      <c r="L72">
        <v>739.649</v>
      </c>
      <c r="M72">
        <v>34531</v>
      </c>
      <c r="N72">
        <v>736.09100000000001</v>
      </c>
      <c r="O72">
        <v>794.07500000000005</v>
      </c>
      <c r="P72">
        <v>782.07399999999996</v>
      </c>
      <c r="Q72">
        <v>788.101</v>
      </c>
      <c r="R72">
        <v>690.827</v>
      </c>
      <c r="S72">
        <v>821.55600000000004</v>
      </c>
      <c r="T72">
        <v>777.74099999999999</v>
      </c>
      <c r="U72">
        <v>707.63699999999994</v>
      </c>
      <c r="V72">
        <v>0.22980100000000001</v>
      </c>
      <c r="W72">
        <f t="shared" si="8"/>
        <v>-25.199126350429829</v>
      </c>
      <c r="X72">
        <v>0.228271</v>
      </c>
      <c r="Y72">
        <v>0</v>
      </c>
      <c r="Z72">
        <v>0</v>
      </c>
      <c r="AA72" s="1">
        <v>6.7598199999999998E-6</v>
      </c>
      <c r="AB72" s="1">
        <v>4.5477399999999999E-6</v>
      </c>
      <c r="AC72">
        <v>0</v>
      </c>
      <c r="AD72">
        <v>0</v>
      </c>
      <c r="AE72">
        <v>0</v>
      </c>
      <c r="AF72">
        <v>0</v>
      </c>
      <c r="AG72">
        <v>1.4663299999999999</v>
      </c>
      <c r="AH72">
        <f t="shared" si="9"/>
        <v>19.525754204060995</v>
      </c>
      <c r="AI72">
        <v>1.2709900000000001</v>
      </c>
      <c r="AJ72">
        <v>1.4168000000000001</v>
      </c>
      <c r="AK72">
        <f t="shared" si="10"/>
        <v>-4.494836465607885</v>
      </c>
      <c r="AL72">
        <v>1.4863</v>
      </c>
      <c r="AM72">
        <v>1.38897</v>
      </c>
      <c r="AN72">
        <f t="shared" si="11"/>
        <v>4.18316831683169</v>
      </c>
      <c r="AO72">
        <v>1.33582</v>
      </c>
      <c r="AP72">
        <v>4864</v>
      </c>
      <c r="AQ72">
        <v>27503</v>
      </c>
      <c r="AR72">
        <v>189</v>
      </c>
      <c r="AS72">
        <v>904</v>
      </c>
      <c r="AT72">
        <v>110</v>
      </c>
      <c r="AU72">
        <v>597</v>
      </c>
      <c r="AV72">
        <v>58</v>
      </c>
      <c r="AW72">
        <v>306</v>
      </c>
      <c r="AX72">
        <v>1626.86</v>
      </c>
      <c r="AY72">
        <v>305.45699999999999</v>
      </c>
      <c r="AZ72">
        <v>5694.02</v>
      </c>
      <c r="BA72">
        <v>76.364199999999997</v>
      </c>
      <c r="BB72">
        <v>7122</v>
      </c>
      <c r="BC72">
        <v>754.23699999999997</v>
      </c>
      <c r="BD72">
        <v>1146.03</v>
      </c>
      <c r="BE72">
        <v>857.29700000000003</v>
      </c>
      <c r="BF72">
        <v>1229.58</v>
      </c>
      <c r="BG72">
        <v>866.64</v>
      </c>
      <c r="BH72">
        <v>1225.74</v>
      </c>
      <c r="BI72">
        <v>814.84199999999998</v>
      </c>
      <c r="BJ72">
        <v>1175.5899999999999</v>
      </c>
      <c r="BK72">
        <v>0.19946</v>
      </c>
      <c r="BL72">
        <v>0.246977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0.98845000000000005</v>
      </c>
      <c r="BV72">
        <v>0.91338299999999994</v>
      </c>
      <c r="BW72">
        <v>1.1950400000000001</v>
      </c>
      <c r="BX72">
        <v>1.05996</v>
      </c>
      <c r="BY72">
        <v>0.84945400000000004</v>
      </c>
      <c r="BZ72">
        <v>0.79957400000000001</v>
      </c>
      <c r="CA72">
        <v>1078</v>
      </c>
      <c r="CB72">
        <v>5614</v>
      </c>
      <c r="CC72">
        <v>37</v>
      </c>
      <c r="CD72">
        <v>176</v>
      </c>
      <c r="CE72">
        <v>25</v>
      </c>
      <c r="CF72">
        <v>129</v>
      </c>
      <c r="CG72">
        <v>19</v>
      </c>
      <c r="CH72">
        <v>44</v>
      </c>
    </row>
    <row r="73" spans="1:86" x14ac:dyDescent="0.25">
      <c r="A73">
        <v>20230730112831</v>
      </c>
      <c r="B73">
        <v>100</v>
      </c>
      <c r="C73">
        <v>5</v>
      </c>
      <c r="D73">
        <v>20</v>
      </c>
      <c r="E73">
        <v>1</v>
      </c>
      <c r="F73">
        <v>695.08199999999999</v>
      </c>
      <c r="G73">
        <v>7075.01</v>
      </c>
      <c r="H73">
        <f t="shared" si="6"/>
        <v>-26.258886703584068</v>
      </c>
      <c r="I73">
        <v>3022.61</v>
      </c>
      <c r="J73">
        <f t="shared" si="7"/>
        <v>9.3721956867853606</v>
      </c>
      <c r="K73">
        <v>24762.5</v>
      </c>
      <c r="L73">
        <v>755.65099999999995</v>
      </c>
      <c r="M73">
        <v>34707</v>
      </c>
      <c r="N73">
        <v>701.79399999999998</v>
      </c>
      <c r="O73">
        <v>694.46299999999997</v>
      </c>
      <c r="P73">
        <v>666.23199999999997</v>
      </c>
      <c r="Q73">
        <v>691.03200000000004</v>
      </c>
      <c r="R73">
        <v>643.49</v>
      </c>
      <c r="S73">
        <v>701.39599999999996</v>
      </c>
      <c r="T73">
        <v>687.22400000000005</v>
      </c>
      <c r="U73">
        <v>648.62300000000005</v>
      </c>
      <c r="V73">
        <v>0.22526599999999999</v>
      </c>
      <c r="W73">
        <f t="shared" si="8"/>
        <v>-26.675281641315429</v>
      </c>
      <c r="X73">
        <v>0.21506600000000001</v>
      </c>
      <c r="Y73">
        <v>0</v>
      </c>
      <c r="Z73">
        <v>0</v>
      </c>
      <c r="AA73" s="1">
        <v>7.5886700000000003E-6</v>
      </c>
      <c r="AB73" s="1">
        <v>5.1461900000000001E-6</v>
      </c>
      <c r="AC73">
        <v>0</v>
      </c>
      <c r="AD73">
        <v>0</v>
      </c>
      <c r="AE73">
        <v>0</v>
      </c>
      <c r="AF73">
        <v>0</v>
      </c>
      <c r="AG73">
        <v>1.3024100000000001</v>
      </c>
      <c r="AH73">
        <f t="shared" si="9"/>
        <v>6.1640541575982866</v>
      </c>
      <c r="AI73">
        <v>1.32995</v>
      </c>
      <c r="AJ73">
        <v>1.57657</v>
      </c>
      <c r="AK73">
        <f t="shared" si="10"/>
        <v>6.275109876776237</v>
      </c>
      <c r="AL73">
        <v>1.5964799999999999</v>
      </c>
      <c r="AM73">
        <v>1.46411</v>
      </c>
      <c r="AN73">
        <f t="shared" si="11"/>
        <v>9.8192319231923264</v>
      </c>
      <c r="AO73">
        <v>1.36558</v>
      </c>
      <c r="AP73">
        <v>6618</v>
      </c>
      <c r="AQ73">
        <v>25965</v>
      </c>
      <c r="AR73">
        <v>233</v>
      </c>
      <c r="AS73">
        <v>821</v>
      </c>
      <c r="AT73">
        <v>143</v>
      </c>
      <c r="AU73">
        <v>560</v>
      </c>
      <c r="AV73">
        <v>67</v>
      </c>
      <c r="AW73">
        <v>300</v>
      </c>
      <c r="AX73">
        <v>1179.3</v>
      </c>
      <c r="AY73">
        <v>429.399</v>
      </c>
      <c r="AZ73">
        <v>4127.53</v>
      </c>
      <c r="BA73">
        <v>107.35</v>
      </c>
      <c r="BB73">
        <v>6988</v>
      </c>
      <c r="BC73">
        <v>567.39400000000001</v>
      </c>
      <c r="BD73">
        <v>683.726</v>
      </c>
      <c r="BE73">
        <v>594.45799999999997</v>
      </c>
      <c r="BF73">
        <v>629.73299999999995</v>
      </c>
      <c r="BG73">
        <v>615.53599999999994</v>
      </c>
      <c r="BH73">
        <v>623.39</v>
      </c>
      <c r="BI73">
        <v>665.73299999999995</v>
      </c>
      <c r="BJ73">
        <v>567.62699999999995</v>
      </c>
      <c r="BK73">
        <v>0.17164199999999999</v>
      </c>
      <c r="BL73">
        <v>0.183586</v>
      </c>
      <c r="BM73">
        <v>0</v>
      </c>
      <c r="BN73">
        <v>0</v>
      </c>
      <c r="BO73">
        <v>0</v>
      </c>
      <c r="BP73" s="1">
        <v>1.95284E-6</v>
      </c>
      <c r="BQ73">
        <v>0</v>
      </c>
      <c r="BR73">
        <v>0</v>
      </c>
      <c r="BS73">
        <v>0</v>
      </c>
      <c r="BT73">
        <v>0</v>
      </c>
      <c r="BU73">
        <v>0.96959700000000004</v>
      </c>
      <c r="BV73">
        <v>1.0493300000000001</v>
      </c>
      <c r="BW73">
        <v>1.4104300000000001</v>
      </c>
      <c r="BX73">
        <v>1.1908799999999999</v>
      </c>
      <c r="BY73">
        <v>1.0712200000000001</v>
      </c>
      <c r="BZ73">
        <v>1.0641799999999999</v>
      </c>
      <c r="CA73">
        <v>1344</v>
      </c>
      <c r="CB73">
        <v>5237</v>
      </c>
      <c r="CC73">
        <v>48</v>
      </c>
      <c r="CD73">
        <v>165</v>
      </c>
      <c r="CE73">
        <v>28</v>
      </c>
      <c r="CF73">
        <v>100</v>
      </c>
      <c r="CG73">
        <v>15</v>
      </c>
      <c r="CH73">
        <v>51</v>
      </c>
    </row>
    <row r="74" spans="1:86" x14ac:dyDescent="0.25">
      <c r="A74">
        <v>20230730113158</v>
      </c>
      <c r="B74">
        <v>100</v>
      </c>
      <c r="C74">
        <v>5</v>
      </c>
      <c r="D74">
        <v>25</v>
      </c>
      <c r="E74">
        <v>1</v>
      </c>
      <c r="F74">
        <v>795.851</v>
      </c>
      <c r="G74">
        <v>7529.65</v>
      </c>
      <c r="H74">
        <f t="shared" si="6"/>
        <v>-21.520284249441598</v>
      </c>
      <c r="I74">
        <v>3047.84</v>
      </c>
      <c r="J74">
        <f t="shared" si="7"/>
        <v>10.285135330728044</v>
      </c>
      <c r="K74">
        <v>26353.8</v>
      </c>
      <c r="L74">
        <v>761.96100000000001</v>
      </c>
      <c r="M74">
        <v>34484</v>
      </c>
      <c r="N74">
        <v>747.43499999999995</v>
      </c>
      <c r="O74">
        <v>813.87199999999996</v>
      </c>
      <c r="P74">
        <v>824.79200000000003</v>
      </c>
      <c r="Q74">
        <v>753.42700000000002</v>
      </c>
      <c r="R74">
        <v>764.35799999999995</v>
      </c>
      <c r="S74">
        <v>769.97699999999998</v>
      </c>
      <c r="T74">
        <v>857.62400000000002</v>
      </c>
      <c r="U74">
        <v>761.41399999999999</v>
      </c>
      <c r="V74">
        <v>0.23191800000000001</v>
      </c>
      <c r="W74">
        <f t="shared" si="8"/>
        <v>-24.51003687946956</v>
      </c>
      <c r="X74">
        <v>0.23280400000000001</v>
      </c>
      <c r="Y74">
        <v>0</v>
      </c>
      <c r="Z74">
        <v>0</v>
      </c>
      <c r="AA74" s="1">
        <v>6.8227699999999997E-6</v>
      </c>
      <c r="AB74" s="1">
        <v>6.7621799999999997E-6</v>
      </c>
      <c r="AC74">
        <v>0</v>
      </c>
      <c r="AD74">
        <v>0</v>
      </c>
      <c r="AE74">
        <v>0</v>
      </c>
      <c r="AF74">
        <v>0</v>
      </c>
      <c r="AG74">
        <v>1.4554499999999999</v>
      </c>
      <c r="AH74">
        <f t="shared" si="9"/>
        <v>18.638886851050291</v>
      </c>
      <c r="AI74">
        <v>1.33382</v>
      </c>
      <c r="AJ74">
        <v>1.6205000000000001</v>
      </c>
      <c r="AK74">
        <f t="shared" si="10"/>
        <v>9.2363901097419685</v>
      </c>
      <c r="AL74">
        <v>1.5412999999999999</v>
      </c>
      <c r="AM74">
        <v>1.6095600000000001</v>
      </c>
      <c r="AN74">
        <f t="shared" si="11"/>
        <v>20.729072907290742</v>
      </c>
      <c r="AO74">
        <v>1.3817600000000001</v>
      </c>
      <c r="AP74">
        <v>8056</v>
      </c>
      <c r="AQ74">
        <v>24318</v>
      </c>
      <c r="AR74">
        <v>274</v>
      </c>
      <c r="AS74">
        <v>763</v>
      </c>
      <c r="AT74">
        <v>193</v>
      </c>
      <c r="AU74">
        <v>522</v>
      </c>
      <c r="AV74">
        <v>85</v>
      </c>
      <c r="AW74">
        <v>273</v>
      </c>
      <c r="AX74">
        <v>309569</v>
      </c>
      <c r="AY74" s="1">
        <v>4308220</v>
      </c>
      <c r="AZ74" s="1">
        <v>1083490</v>
      </c>
      <c r="BA74" s="1">
        <v>1077050</v>
      </c>
      <c r="BB74">
        <v>7020</v>
      </c>
      <c r="BC74">
        <v>787.03200000000004</v>
      </c>
      <c r="BD74">
        <v>1282</v>
      </c>
      <c r="BE74">
        <v>770.90499999999997</v>
      </c>
      <c r="BF74">
        <v>944.471</v>
      </c>
      <c r="BG74">
        <v>716.7</v>
      </c>
      <c r="BH74">
        <v>1222.8499999999999</v>
      </c>
      <c r="BI74">
        <v>660.54200000000003</v>
      </c>
      <c r="BJ74">
        <v>1216.2</v>
      </c>
      <c r="BK74">
        <v>0.204066</v>
      </c>
      <c r="BL74">
        <v>0.26804699999999998</v>
      </c>
      <c r="BM74">
        <v>0</v>
      </c>
      <c r="BN74">
        <v>0</v>
      </c>
      <c r="BO74" s="1">
        <v>4.9561699999999997E-6</v>
      </c>
      <c r="BP74" s="1">
        <v>5.4886000000000003E-6</v>
      </c>
      <c r="BQ74">
        <v>0</v>
      </c>
      <c r="BR74">
        <v>0</v>
      </c>
      <c r="BS74">
        <v>0</v>
      </c>
      <c r="BT74">
        <v>0</v>
      </c>
      <c r="BU74">
        <v>0.91967100000000002</v>
      </c>
      <c r="BV74">
        <v>0.88051599999999997</v>
      </c>
      <c r="BW74">
        <v>1.3272200000000001</v>
      </c>
      <c r="BX74">
        <v>1.0491900000000001</v>
      </c>
      <c r="BY74">
        <v>0.74961199999999995</v>
      </c>
      <c r="BZ74">
        <v>0.97433499999999995</v>
      </c>
      <c r="CA74">
        <v>1736</v>
      </c>
      <c r="CB74">
        <v>4854</v>
      </c>
      <c r="CC74">
        <v>63</v>
      </c>
      <c r="CD74">
        <v>155</v>
      </c>
      <c r="CE74">
        <v>40</v>
      </c>
      <c r="CF74">
        <v>92</v>
      </c>
      <c r="CG74">
        <v>24</v>
      </c>
      <c r="CH74">
        <v>56</v>
      </c>
    </row>
    <row r="75" spans="1:86" x14ac:dyDescent="0.25">
      <c r="A75">
        <v>20230730113621</v>
      </c>
      <c r="B75">
        <v>100</v>
      </c>
      <c r="C75">
        <v>5</v>
      </c>
      <c r="D75">
        <v>30</v>
      </c>
      <c r="E75">
        <v>1</v>
      </c>
      <c r="F75">
        <v>1091.6500000000001</v>
      </c>
      <c r="G75">
        <v>9080.4599999999991</v>
      </c>
      <c r="H75">
        <f t="shared" si="6"/>
        <v>-5.3565677442755639</v>
      </c>
      <c r="I75">
        <v>3032.71</v>
      </c>
      <c r="J75">
        <f t="shared" si="7"/>
        <v>9.7376610218555548</v>
      </c>
      <c r="K75">
        <v>31781.599999999999</v>
      </c>
      <c r="L75">
        <v>758.178</v>
      </c>
      <c r="M75">
        <v>34564</v>
      </c>
      <c r="N75">
        <v>1069.48</v>
      </c>
      <c r="O75">
        <v>1097.57</v>
      </c>
      <c r="P75">
        <v>1113.55</v>
      </c>
      <c r="Q75">
        <v>1201</v>
      </c>
      <c r="R75">
        <v>1091.8399999999999</v>
      </c>
      <c r="S75">
        <v>1159.43</v>
      </c>
      <c r="T75">
        <v>899.91700000000003</v>
      </c>
      <c r="U75">
        <v>991.09699999999998</v>
      </c>
      <c r="V75">
        <v>0.282555</v>
      </c>
      <c r="W75">
        <f t="shared" si="8"/>
        <v>-8.0275505587255971</v>
      </c>
      <c r="X75">
        <v>0.27852100000000002</v>
      </c>
      <c r="Y75">
        <v>0</v>
      </c>
      <c r="Z75">
        <v>0</v>
      </c>
      <c r="AA75" s="1">
        <v>1.10605E-5</v>
      </c>
      <c r="AB75" s="1">
        <v>5.9594899999999996E-6</v>
      </c>
      <c r="AC75">
        <v>0</v>
      </c>
      <c r="AD75">
        <v>0</v>
      </c>
      <c r="AE75">
        <v>0</v>
      </c>
      <c r="AF75">
        <v>0</v>
      </c>
      <c r="AG75">
        <v>1.37887</v>
      </c>
      <c r="AH75">
        <f t="shared" si="9"/>
        <v>12.396579691715777</v>
      </c>
      <c r="AI75">
        <v>1.3713599999999999</v>
      </c>
      <c r="AJ75">
        <v>1.69828</v>
      </c>
      <c r="AK75">
        <f t="shared" si="10"/>
        <v>14.479467198748896</v>
      </c>
      <c r="AL75">
        <v>1.5004</v>
      </c>
      <c r="AM75">
        <v>1.4140600000000001</v>
      </c>
      <c r="AN75">
        <f t="shared" si="11"/>
        <v>6.0651065106510771</v>
      </c>
      <c r="AO75">
        <v>1.4346399999999999</v>
      </c>
      <c r="AP75">
        <v>9696</v>
      </c>
      <c r="AQ75">
        <v>22766</v>
      </c>
      <c r="AR75">
        <v>312</v>
      </c>
      <c r="AS75">
        <v>782</v>
      </c>
      <c r="AT75">
        <v>212</v>
      </c>
      <c r="AU75">
        <v>461</v>
      </c>
      <c r="AV75">
        <v>108</v>
      </c>
      <c r="AW75">
        <v>227</v>
      </c>
      <c r="AX75">
        <v>310807</v>
      </c>
      <c r="AY75" s="1">
        <v>4308370</v>
      </c>
      <c r="AZ75" s="1">
        <v>1087830</v>
      </c>
      <c r="BA75" s="1">
        <v>1077090</v>
      </c>
      <c r="BB75">
        <v>9324</v>
      </c>
      <c r="BC75">
        <v>1524.34</v>
      </c>
      <c r="BD75">
        <v>1696.96</v>
      </c>
      <c r="BE75">
        <v>1585.04</v>
      </c>
      <c r="BF75">
        <v>1662.09</v>
      </c>
      <c r="BG75">
        <v>1486.28</v>
      </c>
      <c r="BH75">
        <v>1726.43</v>
      </c>
      <c r="BI75">
        <v>1228.55</v>
      </c>
      <c r="BJ75">
        <v>1565.44</v>
      </c>
      <c r="BK75">
        <v>0.31489299999999998</v>
      </c>
      <c r="BL75">
        <v>0.337808</v>
      </c>
      <c r="BM75">
        <v>0</v>
      </c>
      <c r="BN75">
        <v>0</v>
      </c>
      <c r="BO75" s="1">
        <v>3.3460400000000001E-6</v>
      </c>
      <c r="BP75" s="1">
        <v>2.8773599999999999E-6</v>
      </c>
      <c r="BQ75">
        <v>0</v>
      </c>
      <c r="BR75">
        <v>0</v>
      </c>
      <c r="BS75">
        <v>0</v>
      </c>
      <c r="BT75">
        <v>0</v>
      </c>
      <c r="BU75">
        <v>0.94540400000000002</v>
      </c>
      <c r="BV75">
        <v>0.84277400000000002</v>
      </c>
      <c r="BW75">
        <v>1.17089</v>
      </c>
      <c r="BX75">
        <v>0.97836000000000001</v>
      </c>
      <c r="BY75">
        <v>0.88683100000000004</v>
      </c>
      <c r="BZ75">
        <v>1.1252899999999999</v>
      </c>
      <c r="CA75">
        <v>2495</v>
      </c>
      <c r="CB75">
        <v>6230</v>
      </c>
      <c r="CC75">
        <v>84</v>
      </c>
      <c r="CD75">
        <v>238</v>
      </c>
      <c r="CE75">
        <v>58</v>
      </c>
      <c r="CF75">
        <v>136</v>
      </c>
      <c r="CG75">
        <v>29</v>
      </c>
      <c r="CH75">
        <v>54</v>
      </c>
    </row>
    <row r="76" spans="1:86" x14ac:dyDescent="0.25">
      <c r="A76">
        <v>20230730113947</v>
      </c>
      <c r="B76">
        <v>100</v>
      </c>
      <c r="C76">
        <v>5</v>
      </c>
      <c r="D76">
        <v>35</v>
      </c>
      <c r="E76">
        <v>1</v>
      </c>
      <c r="F76">
        <v>759.64</v>
      </c>
      <c r="G76">
        <v>7559.77</v>
      </c>
      <c r="H76">
        <f t="shared" si="6"/>
        <v>-21.206350794578906</v>
      </c>
      <c r="I76">
        <v>3266.83</v>
      </c>
      <c r="J76">
        <f t="shared" si="7"/>
        <v>18.209219858156029</v>
      </c>
      <c r="K76">
        <v>26459.200000000001</v>
      </c>
      <c r="L76">
        <v>816.70699999999999</v>
      </c>
      <c r="M76">
        <v>34710</v>
      </c>
      <c r="N76">
        <v>776.19500000000005</v>
      </c>
      <c r="O76">
        <v>751.03499999999997</v>
      </c>
      <c r="P76">
        <v>792.48099999999999</v>
      </c>
      <c r="Q76">
        <v>752.40800000000002</v>
      </c>
      <c r="R76">
        <v>765.21299999999997</v>
      </c>
      <c r="S76">
        <v>730.60299999999995</v>
      </c>
      <c r="T76">
        <v>832.27599999999995</v>
      </c>
      <c r="U76">
        <v>707.01700000000005</v>
      </c>
      <c r="V76">
        <v>0.24112600000000001</v>
      </c>
      <c r="W76">
        <f t="shared" si="8"/>
        <v>-21.512806908471866</v>
      </c>
      <c r="X76">
        <v>0.22767299999999999</v>
      </c>
      <c r="Y76">
        <v>0</v>
      </c>
      <c r="Z76">
        <v>0</v>
      </c>
      <c r="AA76" s="1">
        <v>1.0319899999999999E-5</v>
      </c>
      <c r="AB76" s="1">
        <v>6.5769599999999996E-6</v>
      </c>
      <c r="AC76">
        <v>0</v>
      </c>
      <c r="AD76">
        <v>0</v>
      </c>
      <c r="AE76">
        <v>0</v>
      </c>
      <c r="AF76">
        <v>0</v>
      </c>
      <c r="AG76">
        <v>1.5376300000000001</v>
      </c>
      <c r="AH76">
        <f t="shared" si="9"/>
        <v>25.337669853846219</v>
      </c>
      <c r="AI76">
        <v>1.3881399999999999</v>
      </c>
      <c r="AJ76">
        <v>1.6746300000000001</v>
      </c>
      <c r="AK76">
        <f t="shared" si="10"/>
        <v>12.885242807452757</v>
      </c>
      <c r="AL76">
        <v>1.5454399999999999</v>
      </c>
      <c r="AM76">
        <v>1.5644</v>
      </c>
      <c r="AN76">
        <f t="shared" si="11"/>
        <v>17.341734173417347</v>
      </c>
      <c r="AO76">
        <v>1.4319299999999999</v>
      </c>
      <c r="AP76">
        <v>11398</v>
      </c>
      <c r="AQ76">
        <v>21133</v>
      </c>
      <c r="AR76">
        <v>378</v>
      </c>
      <c r="AS76">
        <v>699</v>
      </c>
      <c r="AT76">
        <v>277</v>
      </c>
      <c r="AU76">
        <v>461</v>
      </c>
      <c r="AV76">
        <v>134</v>
      </c>
      <c r="AW76">
        <v>230</v>
      </c>
      <c r="AX76">
        <v>309333</v>
      </c>
      <c r="AY76" s="1">
        <v>4308320</v>
      </c>
      <c r="AZ76" s="1">
        <v>1082670</v>
      </c>
      <c r="BA76" s="1">
        <v>1077080</v>
      </c>
      <c r="BB76">
        <v>7730</v>
      </c>
      <c r="BC76">
        <v>664.59299999999996</v>
      </c>
      <c r="BD76">
        <v>750.71799999999996</v>
      </c>
      <c r="BE76">
        <v>755.22500000000002</v>
      </c>
      <c r="BF76">
        <v>734.048</v>
      </c>
      <c r="BG76">
        <v>570.74599999999998</v>
      </c>
      <c r="BH76">
        <v>723.41200000000003</v>
      </c>
      <c r="BI76">
        <v>697.66700000000003</v>
      </c>
      <c r="BJ76">
        <v>685.1</v>
      </c>
      <c r="BK76">
        <v>0.18868099999999999</v>
      </c>
      <c r="BL76">
        <v>0.199514</v>
      </c>
      <c r="BM76">
        <v>0</v>
      </c>
      <c r="BN76">
        <v>0</v>
      </c>
      <c r="BO76" s="1">
        <v>1.06222E-5</v>
      </c>
      <c r="BP76" s="1">
        <v>3.7601100000000001E-6</v>
      </c>
      <c r="BQ76">
        <v>0</v>
      </c>
      <c r="BR76">
        <v>0</v>
      </c>
      <c r="BS76">
        <v>0</v>
      </c>
      <c r="BT76">
        <v>0</v>
      </c>
      <c r="BU76">
        <v>1.1348800000000001</v>
      </c>
      <c r="BV76">
        <v>1.06036</v>
      </c>
      <c r="BW76">
        <v>1.1385700000000001</v>
      </c>
      <c r="BX76">
        <v>1.1618999999999999</v>
      </c>
      <c r="BY76">
        <v>0.88351400000000002</v>
      </c>
      <c r="BZ76">
        <v>0.92206299999999997</v>
      </c>
      <c r="CA76">
        <v>2518</v>
      </c>
      <c r="CB76">
        <v>4733</v>
      </c>
      <c r="CC76">
        <v>89</v>
      </c>
      <c r="CD76">
        <v>147</v>
      </c>
      <c r="CE76">
        <v>71</v>
      </c>
      <c r="CF76">
        <v>102</v>
      </c>
      <c r="CG76">
        <v>30</v>
      </c>
      <c r="CH76">
        <v>40</v>
      </c>
    </row>
    <row r="77" spans="1:86" x14ac:dyDescent="0.25">
      <c r="A77">
        <v>20230730114317</v>
      </c>
      <c r="B77">
        <v>100</v>
      </c>
      <c r="C77">
        <v>5</v>
      </c>
      <c r="D77">
        <v>40</v>
      </c>
      <c r="E77">
        <v>1</v>
      </c>
      <c r="F77">
        <v>780.755</v>
      </c>
      <c r="G77">
        <v>7690.52</v>
      </c>
      <c r="H77">
        <f t="shared" si="6"/>
        <v>-19.843575255956857</v>
      </c>
      <c r="I77">
        <v>3222.85</v>
      </c>
      <c r="J77">
        <f t="shared" si="7"/>
        <v>16.617817339701837</v>
      </c>
      <c r="K77">
        <v>26916.799999999999</v>
      </c>
      <c r="L77">
        <v>805.71299999999997</v>
      </c>
      <c r="M77">
        <v>34674</v>
      </c>
      <c r="N77">
        <v>806.91600000000005</v>
      </c>
      <c r="O77">
        <v>761.601</v>
      </c>
      <c r="P77">
        <v>835.35299999999995</v>
      </c>
      <c r="Q77">
        <v>767.32</v>
      </c>
      <c r="R77">
        <v>814.37800000000004</v>
      </c>
      <c r="S77">
        <v>799.80399999999997</v>
      </c>
      <c r="T77">
        <v>752.94899999999996</v>
      </c>
      <c r="U77">
        <v>771.46</v>
      </c>
      <c r="V77">
        <v>0.24701799999999999</v>
      </c>
      <c r="W77">
        <f t="shared" si="8"/>
        <v>-19.594944290192284</v>
      </c>
      <c r="X77">
        <v>0.229661</v>
      </c>
      <c r="Y77">
        <v>0</v>
      </c>
      <c r="Z77">
        <v>0</v>
      </c>
      <c r="AA77" s="1">
        <v>6.55965E-6</v>
      </c>
      <c r="AB77" s="1">
        <v>7.8090499999999994E-6</v>
      </c>
      <c r="AC77">
        <v>0</v>
      </c>
      <c r="AD77">
        <v>0</v>
      </c>
      <c r="AE77">
        <v>0</v>
      </c>
      <c r="AF77">
        <v>0</v>
      </c>
      <c r="AG77">
        <v>1.48292</v>
      </c>
      <c r="AH77">
        <f t="shared" si="9"/>
        <v>20.878063890315374</v>
      </c>
      <c r="AI77">
        <v>1.3704499999999999</v>
      </c>
      <c r="AJ77">
        <v>1.6205400000000001</v>
      </c>
      <c r="AK77">
        <f t="shared" si="10"/>
        <v>9.2390864723488146</v>
      </c>
      <c r="AL77">
        <v>1.5926199999999999</v>
      </c>
      <c r="AM77">
        <v>1.47096</v>
      </c>
      <c r="AN77">
        <f t="shared" si="11"/>
        <v>10.333033303330341</v>
      </c>
      <c r="AO77">
        <v>1.3438699999999999</v>
      </c>
      <c r="AP77">
        <v>13157</v>
      </c>
      <c r="AQ77">
        <v>19335</v>
      </c>
      <c r="AR77">
        <v>408</v>
      </c>
      <c r="AS77">
        <v>662</v>
      </c>
      <c r="AT77">
        <v>320</v>
      </c>
      <c r="AU77">
        <v>433</v>
      </c>
      <c r="AV77">
        <v>157</v>
      </c>
      <c r="AW77">
        <v>202</v>
      </c>
      <c r="AX77">
        <v>309333</v>
      </c>
      <c r="AY77" s="1">
        <v>4308310</v>
      </c>
      <c r="AZ77" s="1">
        <v>1082660</v>
      </c>
      <c r="BA77" s="1">
        <v>1077080</v>
      </c>
      <c r="BB77">
        <v>7692</v>
      </c>
      <c r="BC77">
        <v>675.601</v>
      </c>
      <c r="BD77">
        <v>763.27</v>
      </c>
      <c r="BE77">
        <v>622.28899999999999</v>
      </c>
      <c r="BF77">
        <v>865.12400000000002</v>
      </c>
      <c r="BG77">
        <v>714.07899999999995</v>
      </c>
      <c r="BH77">
        <v>742.48299999999995</v>
      </c>
      <c r="BI77">
        <v>695.95799999999997</v>
      </c>
      <c r="BJ77">
        <v>821.72299999999996</v>
      </c>
      <c r="BK77">
        <v>0.18925800000000001</v>
      </c>
      <c r="BL77">
        <v>0.20160600000000001</v>
      </c>
      <c r="BM77">
        <v>0</v>
      </c>
      <c r="BN77">
        <v>0</v>
      </c>
      <c r="BO77" s="1">
        <v>6.3045299999999999E-6</v>
      </c>
      <c r="BP77" s="1">
        <v>6.5869800000000001E-6</v>
      </c>
      <c r="BQ77">
        <v>0</v>
      </c>
      <c r="BR77">
        <v>0</v>
      </c>
      <c r="BS77">
        <v>0</v>
      </c>
      <c r="BT77">
        <v>0</v>
      </c>
      <c r="BU77">
        <v>1.1086100000000001</v>
      </c>
      <c r="BV77">
        <v>1.1159699999999999</v>
      </c>
      <c r="BW77">
        <v>1.17998</v>
      </c>
      <c r="BX77">
        <v>1.08138</v>
      </c>
      <c r="BY77">
        <v>1.1427400000000001</v>
      </c>
      <c r="BZ77">
        <v>0.88679300000000005</v>
      </c>
      <c r="CA77">
        <v>2895</v>
      </c>
      <c r="CB77">
        <v>4334</v>
      </c>
      <c r="CC77">
        <v>90</v>
      </c>
      <c r="CD77">
        <v>137</v>
      </c>
      <c r="CE77">
        <v>76</v>
      </c>
      <c r="CF77">
        <v>89</v>
      </c>
      <c r="CG77">
        <v>24</v>
      </c>
      <c r="CH77">
        <v>47</v>
      </c>
    </row>
    <row r="78" spans="1:86" x14ac:dyDescent="0.25">
      <c r="A78">
        <v>20230730114708</v>
      </c>
      <c r="B78">
        <v>100</v>
      </c>
      <c r="C78">
        <v>5</v>
      </c>
      <c r="D78">
        <v>45</v>
      </c>
      <c r="E78">
        <v>1</v>
      </c>
      <c r="F78">
        <v>906.06500000000005</v>
      </c>
      <c r="G78">
        <v>8345.06</v>
      </c>
      <c r="H78">
        <f t="shared" si="6"/>
        <v>-13.021463584448828</v>
      </c>
      <c r="I78">
        <v>3260.32</v>
      </c>
      <c r="J78">
        <f t="shared" si="7"/>
        <v>17.973657548125644</v>
      </c>
      <c r="K78">
        <v>29207.7</v>
      </c>
      <c r="L78">
        <v>815.08</v>
      </c>
      <c r="M78">
        <v>34577</v>
      </c>
      <c r="N78">
        <v>923.09500000000003</v>
      </c>
      <c r="O78">
        <v>889.18100000000004</v>
      </c>
      <c r="P78">
        <v>914.16099999999994</v>
      </c>
      <c r="Q78">
        <v>909.94799999999998</v>
      </c>
      <c r="R78">
        <v>1027.02</v>
      </c>
      <c r="S78">
        <v>890.40800000000002</v>
      </c>
      <c r="T78">
        <v>960.91300000000001</v>
      </c>
      <c r="U78">
        <v>887.50199999999995</v>
      </c>
      <c r="V78">
        <v>0.266677</v>
      </c>
      <c r="W78">
        <f t="shared" si="8"/>
        <v>-13.195884342337832</v>
      </c>
      <c r="X78">
        <v>0.249996</v>
      </c>
      <c r="Y78">
        <v>0</v>
      </c>
      <c r="Z78">
        <v>0</v>
      </c>
      <c r="AA78" s="1">
        <v>1.19635E-5</v>
      </c>
      <c r="AB78" s="1">
        <v>8.6137399999999996E-6</v>
      </c>
      <c r="AC78">
        <v>0</v>
      </c>
      <c r="AD78">
        <v>0</v>
      </c>
      <c r="AE78">
        <v>0</v>
      </c>
      <c r="AF78">
        <v>0</v>
      </c>
      <c r="AG78">
        <v>1.4930699999999999</v>
      </c>
      <c r="AH78">
        <f t="shared" si="9"/>
        <v>21.705426356589133</v>
      </c>
      <c r="AI78">
        <v>1.3121100000000001</v>
      </c>
      <c r="AJ78">
        <v>1.71407</v>
      </c>
      <c r="AK78">
        <f t="shared" si="10"/>
        <v>15.543856337800314</v>
      </c>
      <c r="AL78">
        <v>1.5161</v>
      </c>
      <c r="AM78">
        <v>1.63323</v>
      </c>
      <c r="AN78">
        <f t="shared" si="11"/>
        <v>22.504500450045008</v>
      </c>
      <c r="AO78">
        <v>1.5071300000000001</v>
      </c>
      <c r="AP78">
        <v>14743</v>
      </c>
      <c r="AQ78">
        <v>17654</v>
      </c>
      <c r="AR78">
        <v>533</v>
      </c>
      <c r="AS78">
        <v>574</v>
      </c>
      <c r="AT78">
        <v>334</v>
      </c>
      <c r="AU78">
        <v>365</v>
      </c>
      <c r="AV78">
        <v>173</v>
      </c>
      <c r="AW78">
        <v>201</v>
      </c>
      <c r="AX78">
        <v>2067.58</v>
      </c>
      <c r="AY78">
        <v>611.15</v>
      </c>
      <c r="AZ78">
        <v>7236.53</v>
      </c>
      <c r="BA78">
        <v>152.78700000000001</v>
      </c>
      <c r="BB78">
        <v>8373</v>
      </c>
      <c r="BC78">
        <v>1004.65</v>
      </c>
      <c r="BD78">
        <v>1142.99</v>
      </c>
      <c r="BE78">
        <v>952.39200000000005</v>
      </c>
      <c r="BF78">
        <v>1330.59</v>
      </c>
      <c r="BG78">
        <v>1024.7</v>
      </c>
      <c r="BH78">
        <v>1323.18</v>
      </c>
      <c r="BI78">
        <v>1061</v>
      </c>
      <c r="BJ78">
        <v>1167.1400000000001</v>
      </c>
      <c r="BK78">
        <v>0.25192700000000001</v>
      </c>
      <c r="BL78">
        <v>0.2626</v>
      </c>
      <c r="BM78">
        <v>0</v>
      </c>
      <c r="BN78">
        <v>0</v>
      </c>
      <c r="BO78" s="1">
        <v>8.8893300000000002E-6</v>
      </c>
      <c r="BP78" s="1">
        <v>1.01172E-5</v>
      </c>
      <c r="BQ78">
        <v>0</v>
      </c>
      <c r="BR78">
        <v>0</v>
      </c>
      <c r="BS78">
        <v>0</v>
      </c>
      <c r="BT78">
        <v>0</v>
      </c>
      <c r="BU78">
        <v>1.2246699999999999</v>
      </c>
      <c r="BV78">
        <v>0.96609299999999998</v>
      </c>
      <c r="BW78">
        <v>1.2993600000000001</v>
      </c>
      <c r="BX78">
        <v>1.0961700000000001</v>
      </c>
      <c r="BY78">
        <v>1.2690399999999999</v>
      </c>
      <c r="BZ78">
        <v>1.10762</v>
      </c>
      <c r="CA78">
        <v>3639</v>
      </c>
      <c r="CB78">
        <v>4202</v>
      </c>
      <c r="CC78">
        <v>143</v>
      </c>
      <c r="CD78">
        <v>123</v>
      </c>
      <c r="CE78">
        <v>99</v>
      </c>
      <c r="CF78">
        <v>78</v>
      </c>
      <c r="CG78">
        <v>39</v>
      </c>
      <c r="CH78">
        <v>50</v>
      </c>
    </row>
    <row r="79" spans="1:86" x14ac:dyDescent="0.25">
      <c r="A79">
        <v>20230730115124</v>
      </c>
      <c r="B79">
        <v>100</v>
      </c>
      <c r="C79">
        <v>5</v>
      </c>
      <c r="D79">
        <v>50</v>
      </c>
      <c r="E79">
        <v>1</v>
      </c>
      <c r="F79">
        <v>1001.47</v>
      </c>
      <c r="G79">
        <v>8803.51</v>
      </c>
      <c r="H79">
        <f t="shared" si="6"/>
        <v>-8.2431504243625628</v>
      </c>
      <c r="I79">
        <v>3176.84</v>
      </c>
      <c r="J79">
        <f t="shared" si="7"/>
        <v>14.952959907367211</v>
      </c>
      <c r="K79">
        <v>30812.3</v>
      </c>
      <c r="L79">
        <v>794.20899999999995</v>
      </c>
      <c r="M79">
        <v>34723</v>
      </c>
      <c r="N79">
        <v>1002.36</v>
      </c>
      <c r="O79">
        <v>1005.7</v>
      </c>
      <c r="P79">
        <v>975.70699999999999</v>
      </c>
      <c r="Q79">
        <v>950.33900000000006</v>
      </c>
      <c r="R79">
        <v>983.23900000000003</v>
      </c>
      <c r="S79">
        <v>899.00599999999997</v>
      </c>
      <c r="T79">
        <v>985.67899999999997</v>
      </c>
      <c r="U79">
        <v>1023.25</v>
      </c>
      <c r="V79">
        <v>0.27667199999999997</v>
      </c>
      <c r="W79">
        <f t="shared" si="8"/>
        <v>-9.9424836516208543</v>
      </c>
      <c r="X79">
        <v>0.26395099999999999</v>
      </c>
      <c r="Y79">
        <v>0</v>
      </c>
      <c r="Z79">
        <v>0</v>
      </c>
      <c r="AA79" s="1">
        <v>5.7998900000000003E-6</v>
      </c>
      <c r="AB79" s="1">
        <v>6.3266900000000001E-6</v>
      </c>
      <c r="AC79">
        <v>0</v>
      </c>
      <c r="AD79">
        <v>0</v>
      </c>
      <c r="AE79">
        <v>0</v>
      </c>
      <c r="AF79">
        <v>0</v>
      </c>
      <c r="AG79">
        <v>1.4655100000000001</v>
      </c>
      <c r="AH79">
        <f t="shared" si="9"/>
        <v>19.458913098411305</v>
      </c>
      <c r="AI79">
        <v>1.3519099999999999</v>
      </c>
      <c r="AJ79">
        <v>1.5383199999999999</v>
      </c>
      <c r="AK79">
        <f t="shared" si="10"/>
        <v>3.6967131339822581</v>
      </c>
      <c r="AL79">
        <v>1.4839199999999999</v>
      </c>
      <c r="AM79">
        <v>1.60521</v>
      </c>
      <c r="AN79">
        <f t="shared" si="11"/>
        <v>20.402790279027911</v>
      </c>
      <c r="AO79">
        <v>1.5119499999999999</v>
      </c>
      <c r="AP79">
        <v>16388</v>
      </c>
      <c r="AQ79">
        <v>16175</v>
      </c>
      <c r="AR79">
        <v>550</v>
      </c>
      <c r="AS79">
        <v>508</v>
      </c>
      <c r="AT79">
        <v>385</v>
      </c>
      <c r="AU79">
        <v>357</v>
      </c>
      <c r="AV79">
        <v>190</v>
      </c>
      <c r="AW79">
        <v>170</v>
      </c>
      <c r="AX79">
        <v>310432</v>
      </c>
      <c r="AY79" s="1">
        <v>4308500</v>
      </c>
      <c r="AZ79" s="1">
        <v>1086510</v>
      </c>
      <c r="BA79" s="1">
        <v>1077130</v>
      </c>
      <c r="BB79">
        <v>8976</v>
      </c>
      <c r="BC79">
        <v>1164.75</v>
      </c>
      <c r="BD79">
        <v>1477.85</v>
      </c>
      <c r="BE79">
        <v>1303.4000000000001</v>
      </c>
      <c r="BF79">
        <v>1442.48</v>
      </c>
      <c r="BG79">
        <v>1109.1199999999999</v>
      </c>
      <c r="BH79">
        <v>1473.41</v>
      </c>
      <c r="BI79">
        <v>1103.74</v>
      </c>
      <c r="BJ79">
        <v>1517.4</v>
      </c>
      <c r="BK79">
        <v>0.28026299999999998</v>
      </c>
      <c r="BL79">
        <v>0.31658599999999998</v>
      </c>
      <c r="BM79">
        <v>0</v>
      </c>
      <c r="BN79">
        <v>0</v>
      </c>
      <c r="BO79" s="1">
        <v>6.7025099999999996E-6</v>
      </c>
      <c r="BP79" s="1">
        <v>8.8124700000000003E-6</v>
      </c>
      <c r="BQ79">
        <v>0</v>
      </c>
      <c r="BR79">
        <v>0</v>
      </c>
      <c r="BS79">
        <v>0</v>
      </c>
      <c r="BT79">
        <v>0</v>
      </c>
      <c r="BU79">
        <v>1.3393900000000001</v>
      </c>
      <c r="BV79">
        <v>1.2780499999999999</v>
      </c>
      <c r="BW79">
        <v>1.18096</v>
      </c>
      <c r="BX79">
        <v>1.3480000000000001</v>
      </c>
      <c r="BY79">
        <v>1.2839799999999999</v>
      </c>
      <c r="BZ79">
        <v>1.26797</v>
      </c>
      <c r="CA79">
        <v>4224</v>
      </c>
      <c r="CB79">
        <v>4204</v>
      </c>
      <c r="CC79">
        <v>129</v>
      </c>
      <c r="CD79">
        <v>133</v>
      </c>
      <c r="CE79">
        <v>112</v>
      </c>
      <c r="CF79">
        <v>79</v>
      </c>
      <c r="CG79">
        <v>50</v>
      </c>
      <c r="CH79">
        <v>45</v>
      </c>
    </row>
    <row r="80" spans="1:86" x14ac:dyDescent="0.25">
      <c r="A80">
        <v>20230730115616</v>
      </c>
      <c r="B80">
        <v>100</v>
      </c>
      <c r="C80">
        <v>10</v>
      </c>
      <c r="D80">
        <v>0</v>
      </c>
      <c r="E80">
        <v>1</v>
      </c>
      <c r="F80">
        <v>1323.55</v>
      </c>
      <c r="G80">
        <v>9594.39</v>
      </c>
      <c r="H80">
        <f t="shared" si="6"/>
        <v>0</v>
      </c>
      <c r="I80">
        <v>2763.6</v>
      </c>
      <c r="J80">
        <f t="shared" si="7"/>
        <v>0</v>
      </c>
      <c r="K80">
        <v>33580.400000000001</v>
      </c>
      <c r="L80">
        <v>690.90099999999995</v>
      </c>
      <c r="M80">
        <v>33305</v>
      </c>
      <c r="N80">
        <v>0</v>
      </c>
      <c r="O80">
        <v>1326.49</v>
      </c>
      <c r="P80">
        <v>0</v>
      </c>
      <c r="Q80">
        <v>1338.5</v>
      </c>
      <c r="R80">
        <v>0</v>
      </c>
      <c r="S80">
        <v>1211.75</v>
      </c>
      <c r="T80">
        <v>0</v>
      </c>
      <c r="U80">
        <v>1242.8699999999999</v>
      </c>
      <c r="V80">
        <v>0</v>
      </c>
      <c r="W80">
        <v>0</v>
      </c>
      <c r="X80">
        <v>0.30721700000000002</v>
      </c>
      <c r="Y80">
        <v>0</v>
      </c>
      <c r="Z80">
        <v>0</v>
      </c>
      <c r="AA80">
        <v>0</v>
      </c>
      <c r="AB80" s="1">
        <v>6.2168700000000002E-6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1.22679</v>
      </c>
      <c r="AJ80">
        <v>0</v>
      </c>
      <c r="AK80">
        <v>0</v>
      </c>
      <c r="AL80">
        <v>1.4834799999999999</v>
      </c>
      <c r="AM80">
        <v>0</v>
      </c>
      <c r="AN80">
        <v>0</v>
      </c>
      <c r="AO80">
        <v>1.3331999999999999</v>
      </c>
      <c r="AP80">
        <v>0</v>
      </c>
      <c r="AQ80">
        <v>31230</v>
      </c>
      <c r="AR80">
        <v>0</v>
      </c>
      <c r="AS80">
        <v>1019</v>
      </c>
      <c r="AT80">
        <v>0</v>
      </c>
      <c r="AU80">
        <v>703</v>
      </c>
      <c r="AV80">
        <v>0</v>
      </c>
      <c r="AW80">
        <v>353</v>
      </c>
      <c r="AX80">
        <v>3749.98</v>
      </c>
      <c r="AY80">
        <v>257.45499999999998</v>
      </c>
      <c r="AZ80">
        <v>13124.9</v>
      </c>
      <c r="BA80">
        <v>64.363799999999998</v>
      </c>
      <c r="BB80">
        <v>9186</v>
      </c>
      <c r="BC80">
        <v>0</v>
      </c>
      <c r="BD80">
        <v>2470.37</v>
      </c>
      <c r="BE80">
        <v>0</v>
      </c>
      <c r="BF80">
        <v>2609.71</v>
      </c>
      <c r="BG80">
        <v>0</v>
      </c>
      <c r="BH80">
        <v>2249.0700000000002</v>
      </c>
      <c r="BI80">
        <v>0</v>
      </c>
      <c r="BJ80">
        <v>2305.8000000000002</v>
      </c>
      <c r="BK80">
        <v>0</v>
      </c>
      <c r="BL80">
        <v>0.431757</v>
      </c>
      <c r="BM80">
        <v>0</v>
      </c>
      <c r="BN80">
        <v>0</v>
      </c>
      <c r="BO80">
        <v>0</v>
      </c>
      <c r="BP80" s="1">
        <v>2.07578E-6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0.52931099999999998</v>
      </c>
      <c r="BW80">
        <v>0</v>
      </c>
      <c r="BX80">
        <v>0.79606900000000003</v>
      </c>
      <c r="BY80">
        <v>0</v>
      </c>
      <c r="BZ80">
        <v>0.74004099999999995</v>
      </c>
      <c r="CA80">
        <v>0</v>
      </c>
      <c r="CB80">
        <v>8627</v>
      </c>
      <c r="CC80">
        <v>0</v>
      </c>
      <c r="CD80">
        <v>273</v>
      </c>
      <c r="CE80">
        <v>0</v>
      </c>
      <c r="CF80">
        <v>190</v>
      </c>
      <c r="CG80">
        <v>0</v>
      </c>
      <c r="CH80">
        <v>96</v>
      </c>
    </row>
    <row r="81" spans="1:86" x14ac:dyDescent="0.25">
      <c r="A81">
        <v>20230730120041</v>
      </c>
      <c r="B81">
        <v>100</v>
      </c>
      <c r="C81">
        <v>10</v>
      </c>
      <c r="D81">
        <v>5</v>
      </c>
      <c r="E81">
        <v>1</v>
      </c>
      <c r="F81">
        <v>1097.97</v>
      </c>
      <c r="G81">
        <v>8793.4699999999993</v>
      </c>
      <c r="H81">
        <f t="shared" si="6"/>
        <v>-8.3477949093168</v>
      </c>
      <c r="I81">
        <v>2687.91</v>
      </c>
      <c r="J81">
        <f t="shared" si="7"/>
        <v>-2.7388189318280522</v>
      </c>
      <c r="K81">
        <v>30777.1</v>
      </c>
      <c r="L81">
        <v>671.97699999999998</v>
      </c>
      <c r="M81">
        <v>34367</v>
      </c>
      <c r="N81">
        <v>1032.53</v>
      </c>
      <c r="O81">
        <v>1103.9000000000001</v>
      </c>
      <c r="P81">
        <v>1068.42</v>
      </c>
      <c r="Q81">
        <v>1104.3499999999999</v>
      </c>
      <c r="R81">
        <v>851.96799999999996</v>
      </c>
      <c r="S81">
        <v>1078.05</v>
      </c>
      <c r="T81">
        <v>575.90899999999999</v>
      </c>
      <c r="U81">
        <v>941.33600000000001</v>
      </c>
      <c r="V81">
        <v>0.27260000000000001</v>
      </c>
      <c r="W81">
        <f t="shared" si="8"/>
        <v>-11.2679311366233</v>
      </c>
      <c r="X81">
        <v>0.27222400000000002</v>
      </c>
      <c r="Y81">
        <v>0</v>
      </c>
      <c r="Z81">
        <v>0</v>
      </c>
      <c r="AA81" s="1">
        <v>3.1470300000000001E-6</v>
      </c>
      <c r="AB81" s="1">
        <v>6.6587700000000001E-6</v>
      </c>
      <c r="AC81">
        <v>0</v>
      </c>
      <c r="AD81">
        <v>0</v>
      </c>
      <c r="AE81">
        <v>0</v>
      </c>
      <c r="AF81">
        <v>0</v>
      </c>
      <c r="AG81">
        <v>1.43045</v>
      </c>
      <c r="AH81">
        <f t="shared" si="9"/>
        <v>16.601048264169087</v>
      </c>
      <c r="AI81">
        <v>1.21174</v>
      </c>
      <c r="AJ81">
        <v>1.7676499999999999</v>
      </c>
      <c r="AK81">
        <f t="shared" si="10"/>
        <v>19.155634049667004</v>
      </c>
      <c r="AL81">
        <v>1.4404699999999999</v>
      </c>
      <c r="AM81">
        <v>1.19733</v>
      </c>
      <c r="AN81">
        <f t="shared" si="11"/>
        <v>-10.191269126912687</v>
      </c>
      <c r="AO81">
        <v>1.23383</v>
      </c>
      <c r="AP81">
        <v>1665</v>
      </c>
      <c r="AQ81">
        <v>30635</v>
      </c>
      <c r="AR81">
        <v>48</v>
      </c>
      <c r="AS81">
        <v>1001</v>
      </c>
      <c r="AT81">
        <v>31</v>
      </c>
      <c r="AU81">
        <v>649</v>
      </c>
      <c r="AV81">
        <v>11</v>
      </c>
      <c r="AW81">
        <v>327</v>
      </c>
      <c r="AX81">
        <v>2916.25</v>
      </c>
      <c r="AY81">
        <v>208.26499999999999</v>
      </c>
      <c r="AZ81">
        <v>10206.9</v>
      </c>
      <c r="BA81">
        <v>52.066299999999998</v>
      </c>
      <c r="BB81">
        <v>8407</v>
      </c>
      <c r="BC81">
        <v>1722.56</v>
      </c>
      <c r="BD81">
        <v>2012.87</v>
      </c>
      <c r="BE81">
        <v>1461.25</v>
      </c>
      <c r="BF81">
        <v>2118.04</v>
      </c>
      <c r="BG81">
        <v>1923.33</v>
      </c>
      <c r="BH81">
        <v>1910.27</v>
      </c>
      <c r="BI81">
        <v>752</v>
      </c>
      <c r="BJ81">
        <v>1919.8</v>
      </c>
      <c r="BK81">
        <v>0.32435399999999998</v>
      </c>
      <c r="BL81">
        <v>0.36618400000000001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0.67486299999999999</v>
      </c>
      <c r="BV81">
        <v>0.63192099999999995</v>
      </c>
      <c r="BW81">
        <v>1.43008</v>
      </c>
      <c r="BX81">
        <v>0.71665800000000002</v>
      </c>
      <c r="BY81">
        <v>0.41124699999999997</v>
      </c>
      <c r="BZ81">
        <v>0.75084899999999999</v>
      </c>
      <c r="CA81">
        <v>396</v>
      </c>
      <c r="CB81">
        <v>7544</v>
      </c>
      <c r="CC81">
        <v>12</v>
      </c>
      <c r="CD81">
        <v>238</v>
      </c>
      <c r="CE81">
        <v>3</v>
      </c>
      <c r="CF81">
        <v>148</v>
      </c>
      <c r="CG81">
        <v>1</v>
      </c>
      <c r="CH81">
        <v>65</v>
      </c>
    </row>
    <row r="82" spans="1:86" x14ac:dyDescent="0.25">
      <c r="A82">
        <v>20230730120405</v>
      </c>
      <c r="B82">
        <v>100</v>
      </c>
      <c r="C82">
        <v>10</v>
      </c>
      <c r="D82">
        <v>10</v>
      </c>
      <c r="E82">
        <v>1</v>
      </c>
      <c r="F82">
        <v>720.48699999999997</v>
      </c>
      <c r="G82">
        <v>7081.69</v>
      </c>
      <c r="H82">
        <f t="shared" si="6"/>
        <v>-26.189262683714126</v>
      </c>
      <c r="I82">
        <v>3083.73</v>
      </c>
      <c r="J82">
        <f t="shared" si="7"/>
        <v>11.583803734259664</v>
      </c>
      <c r="K82">
        <v>24785.9</v>
      </c>
      <c r="L82">
        <v>770.93200000000002</v>
      </c>
      <c r="M82">
        <v>34523</v>
      </c>
      <c r="N82">
        <v>705.01700000000005</v>
      </c>
      <c r="O82">
        <v>721.00699999999995</v>
      </c>
      <c r="P82">
        <v>675.25</v>
      </c>
      <c r="Q82">
        <v>755.75300000000004</v>
      </c>
      <c r="R82">
        <v>654.43100000000004</v>
      </c>
      <c r="S82">
        <v>735.02300000000002</v>
      </c>
      <c r="T82">
        <v>795.83299999999997</v>
      </c>
      <c r="U82">
        <v>717.11400000000003</v>
      </c>
      <c r="V82">
        <v>0.22601499999999999</v>
      </c>
      <c r="W82">
        <f t="shared" si="8"/>
        <v>-26.431480028774455</v>
      </c>
      <c r="X82">
        <v>0.21800700000000001</v>
      </c>
      <c r="Y82">
        <v>0</v>
      </c>
      <c r="Z82">
        <v>0</v>
      </c>
      <c r="AA82" s="1">
        <v>6.89242E-6</v>
      </c>
      <c r="AB82" s="1">
        <v>6.9598900000000002E-6</v>
      </c>
      <c r="AC82">
        <v>0</v>
      </c>
      <c r="AD82">
        <v>0</v>
      </c>
      <c r="AE82">
        <v>0</v>
      </c>
      <c r="AF82">
        <v>0</v>
      </c>
      <c r="AG82">
        <v>1.4418800000000001</v>
      </c>
      <c r="AH82">
        <f t="shared" si="9"/>
        <v>17.53274806609118</v>
      </c>
      <c r="AI82">
        <v>1.3434900000000001</v>
      </c>
      <c r="AJ82">
        <v>1.4318500000000001</v>
      </c>
      <c r="AK82">
        <f t="shared" si="10"/>
        <v>-3.480330034783067</v>
      </c>
      <c r="AL82">
        <v>1.5557099999999999</v>
      </c>
      <c r="AM82">
        <v>1.5657799999999999</v>
      </c>
      <c r="AN82">
        <f t="shared" si="11"/>
        <v>17.445244524452448</v>
      </c>
      <c r="AO82">
        <v>1.40741</v>
      </c>
      <c r="AP82">
        <v>3260</v>
      </c>
      <c r="AQ82">
        <v>29104</v>
      </c>
      <c r="AR82">
        <v>116</v>
      </c>
      <c r="AS82">
        <v>972</v>
      </c>
      <c r="AT82">
        <v>72</v>
      </c>
      <c r="AU82">
        <v>646</v>
      </c>
      <c r="AV82">
        <v>36</v>
      </c>
      <c r="AW82">
        <v>317</v>
      </c>
      <c r="AX82">
        <v>309219</v>
      </c>
      <c r="AY82" s="1">
        <v>4308280</v>
      </c>
      <c r="AZ82" s="1">
        <v>1082270</v>
      </c>
      <c r="BA82" s="1">
        <v>1077070</v>
      </c>
      <c r="BB82">
        <v>7141</v>
      </c>
      <c r="BC82">
        <v>605.28</v>
      </c>
      <c r="BD82">
        <v>786.47900000000004</v>
      </c>
      <c r="BE82">
        <v>503.29199999999997</v>
      </c>
      <c r="BF82">
        <v>810.91200000000003</v>
      </c>
      <c r="BG82">
        <v>572.375</v>
      </c>
      <c r="BH82">
        <v>812.48900000000003</v>
      </c>
      <c r="BI82">
        <v>608</v>
      </c>
      <c r="BJ82">
        <v>740.79100000000005</v>
      </c>
      <c r="BK82">
        <v>0.18060100000000001</v>
      </c>
      <c r="BL82">
        <v>0.19639100000000001</v>
      </c>
      <c r="BM82">
        <v>0</v>
      </c>
      <c r="BN82">
        <v>0</v>
      </c>
      <c r="BO82" s="1">
        <v>6.2713800000000001E-6</v>
      </c>
      <c r="BP82" s="1">
        <v>3.3341099999999998E-6</v>
      </c>
      <c r="BQ82">
        <v>0</v>
      </c>
      <c r="BR82">
        <v>0</v>
      </c>
      <c r="BS82">
        <v>0</v>
      </c>
      <c r="BT82">
        <v>0</v>
      </c>
      <c r="BU82">
        <v>0.99128300000000003</v>
      </c>
      <c r="BV82">
        <v>0.92430999999999996</v>
      </c>
      <c r="BW82">
        <v>1.1992799999999999</v>
      </c>
      <c r="BX82">
        <v>1.2985800000000001</v>
      </c>
      <c r="BY82">
        <v>1.12025</v>
      </c>
      <c r="BZ82">
        <v>0.90095999999999998</v>
      </c>
      <c r="CA82">
        <v>672</v>
      </c>
      <c r="CB82">
        <v>6013</v>
      </c>
      <c r="CC82">
        <v>24</v>
      </c>
      <c r="CD82">
        <v>204</v>
      </c>
      <c r="CE82">
        <v>16</v>
      </c>
      <c r="CF82">
        <v>133</v>
      </c>
      <c r="CG82">
        <v>12</v>
      </c>
      <c r="CH82">
        <v>67</v>
      </c>
    </row>
    <row r="83" spans="1:86" x14ac:dyDescent="0.25">
      <c r="A83">
        <v>20230730120807</v>
      </c>
      <c r="B83">
        <v>100</v>
      </c>
      <c r="C83">
        <v>10</v>
      </c>
      <c r="D83">
        <v>15</v>
      </c>
      <c r="E83">
        <v>1</v>
      </c>
      <c r="F83">
        <v>842.39300000000003</v>
      </c>
      <c r="G83">
        <v>7644.17</v>
      </c>
      <c r="H83">
        <f t="shared" si="6"/>
        <v>-20.326670064485594</v>
      </c>
      <c r="I83">
        <v>2942.26</v>
      </c>
      <c r="J83">
        <f t="shared" si="7"/>
        <v>6.4647561152120527</v>
      </c>
      <c r="K83">
        <v>26754.6</v>
      </c>
      <c r="L83">
        <v>735.56600000000003</v>
      </c>
      <c r="M83">
        <v>34523</v>
      </c>
      <c r="N83">
        <v>763.88599999999997</v>
      </c>
      <c r="O83">
        <v>858.48400000000004</v>
      </c>
      <c r="P83">
        <v>751.51300000000003</v>
      </c>
      <c r="Q83">
        <v>812.46900000000005</v>
      </c>
      <c r="R83">
        <v>655.61800000000005</v>
      </c>
      <c r="S83">
        <v>904.09500000000003</v>
      </c>
      <c r="T83">
        <v>748.55200000000002</v>
      </c>
      <c r="U83">
        <v>752.93799999999999</v>
      </c>
      <c r="V83">
        <v>0.23343700000000001</v>
      </c>
      <c r="W83">
        <f t="shared" si="8"/>
        <v>-24.015598095157497</v>
      </c>
      <c r="X83">
        <v>0.23672399999999999</v>
      </c>
      <c r="Y83">
        <v>0</v>
      </c>
      <c r="Z83">
        <v>0</v>
      </c>
      <c r="AA83" s="1">
        <v>7.9831699999999997E-6</v>
      </c>
      <c r="AB83" s="1">
        <v>7.6418300000000007E-6</v>
      </c>
      <c r="AC83">
        <v>0</v>
      </c>
      <c r="AD83">
        <v>0</v>
      </c>
      <c r="AE83">
        <v>0</v>
      </c>
      <c r="AF83">
        <v>0</v>
      </c>
      <c r="AG83">
        <v>1.45156</v>
      </c>
      <c r="AH83">
        <f t="shared" si="9"/>
        <v>18.321799166931577</v>
      </c>
      <c r="AI83">
        <v>1.26291</v>
      </c>
      <c r="AJ83">
        <v>1.4432799999999999</v>
      </c>
      <c r="AK83">
        <f t="shared" si="10"/>
        <v>-2.7098444198775864</v>
      </c>
      <c r="AL83">
        <v>1.47522</v>
      </c>
      <c r="AM83">
        <v>1.47289</v>
      </c>
      <c r="AN83">
        <f t="shared" si="11"/>
        <v>10.477797779777985</v>
      </c>
      <c r="AO83">
        <v>1.3116000000000001</v>
      </c>
      <c r="AP83">
        <v>4862</v>
      </c>
      <c r="AQ83">
        <v>27497</v>
      </c>
      <c r="AR83">
        <v>189</v>
      </c>
      <c r="AS83">
        <v>904</v>
      </c>
      <c r="AT83">
        <v>110</v>
      </c>
      <c r="AU83">
        <v>597</v>
      </c>
      <c r="AV83">
        <v>58</v>
      </c>
      <c r="AW83">
        <v>306</v>
      </c>
      <c r="AX83">
        <v>309796</v>
      </c>
      <c r="AY83" s="1">
        <v>4308200</v>
      </c>
      <c r="AZ83" s="1">
        <v>1084290</v>
      </c>
      <c r="BA83" s="1">
        <v>1077050</v>
      </c>
      <c r="BB83">
        <v>7344</v>
      </c>
      <c r="BC83">
        <v>869.86699999999996</v>
      </c>
      <c r="BD83">
        <v>1397.59</v>
      </c>
      <c r="BE83">
        <v>899.75</v>
      </c>
      <c r="BF83">
        <v>1373.88</v>
      </c>
      <c r="BG83">
        <v>738.577</v>
      </c>
      <c r="BH83">
        <v>1588.19</v>
      </c>
      <c r="BI83">
        <v>853.27800000000002</v>
      </c>
      <c r="BJ83">
        <v>1527.8</v>
      </c>
      <c r="BK83">
        <v>0.21553700000000001</v>
      </c>
      <c r="BL83">
        <v>0.282781</v>
      </c>
      <c r="BM83">
        <v>0</v>
      </c>
      <c r="BN83">
        <v>0</v>
      </c>
      <c r="BO83" s="1">
        <v>3.8245499999999997E-6</v>
      </c>
      <c r="BP83" s="1">
        <v>3.7093199999999999E-6</v>
      </c>
      <c r="BQ83">
        <v>0</v>
      </c>
      <c r="BR83">
        <v>0</v>
      </c>
      <c r="BS83">
        <v>0</v>
      </c>
      <c r="BT83">
        <v>0</v>
      </c>
      <c r="BU83">
        <v>0.94144099999999997</v>
      </c>
      <c r="BV83">
        <v>0.91081599999999996</v>
      </c>
      <c r="BW83">
        <v>1.3373200000000001</v>
      </c>
      <c r="BX83">
        <v>0.918242</v>
      </c>
      <c r="BY83">
        <v>1.13924</v>
      </c>
      <c r="BZ83">
        <v>0.699187</v>
      </c>
      <c r="CA83">
        <v>1083</v>
      </c>
      <c r="CB83">
        <v>5830</v>
      </c>
      <c r="CC83">
        <v>32</v>
      </c>
      <c r="CD83">
        <v>177</v>
      </c>
      <c r="CE83">
        <v>26</v>
      </c>
      <c r="CF83">
        <v>132</v>
      </c>
      <c r="CG83">
        <v>18</v>
      </c>
      <c r="CH83">
        <v>46</v>
      </c>
    </row>
    <row r="84" spans="1:86" x14ac:dyDescent="0.25">
      <c r="A84">
        <v>20230730121152</v>
      </c>
      <c r="B84">
        <v>100</v>
      </c>
      <c r="C84">
        <v>10</v>
      </c>
      <c r="D84">
        <v>20</v>
      </c>
      <c r="E84">
        <v>1</v>
      </c>
      <c r="F84">
        <v>817.86599999999999</v>
      </c>
      <c r="G84">
        <v>7599.54</v>
      </c>
      <c r="H84">
        <f t="shared" si="6"/>
        <v>-20.791837730173565</v>
      </c>
      <c r="I84">
        <v>2957.51</v>
      </c>
      <c r="J84">
        <f t="shared" si="7"/>
        <v>7.0165725864814119</v>
      </c>
      <c r="K84">
        <v>26598.400000000001</v>
      </c>
      <c r="L84">
        <v>739.37800000000004</v>
      </c>
      <c r="M84">
        <v>34645</v>
      </c>
      <c r="N84">
        <v>769.29899999999998</v>
      </c>
      <c r="O84">
        <v>831.29899999999998</v>
      </c>
      <c r="P84">
        <v>714.49800000000005</v>
      </c>
      <c r="Q84">
        <v>801.471</v>
      </c>
      <c r="R84">
        <v>767.25199999999995</v>
      </c>
      <c r="S84">
        <v>860.48599999999999</v>
      </c>
      <c r="T84">
        <v>809.58</v>
      </c>
      <c r="U84">
        <v>802.97299999999996</v>
      </c>
      <c r="V84">
        <v>0.23458999999999999</v>
      </c>
      <c r="W84">
        <f t="shared" si="8"/>
        <v>-23.640293343141824</v>
      </c>
      <c r="X84">
        <v>0.23343</v>
      </c>
      <c r="Y84">
        <v>0</v>
      </c>
      <c r="Z84">
        <v>0</v>
      </c>
      <c r="AA84" s="1">
        <v>4.8418500000000001E-6</v>
      </c>
      <c r="AB84" s="1">
        <v>4.6458399999999999E-6</v>
      </c>
      <c r="AC84">
        <v>0</v>
      </c>
      <c r="AD84">
        <v>0</v>
      </c>
      <c r="AE84">
        <v>0</v>
      </c>
      <c r="AF84">
        <v>0</v>
      </c>
      <c r="AG84">
        <v>1.28339</v>
      </c>
      <c r="AH84">
        <f t="shared" si="9"/>
        <v>4.6136665606990581</v>
      </c>
      <c r="AI84">
        <v>1.30894</v>
      </c>
      <c r="AJ84">
        <v>1.56362</v>
      </c>
      <c r="AK84">
        <f t="shared" si="10"/>
        <v>5.4021624828106951</v>
      </c>
      <c r="AL84">
        <v>1.54478</v>
      </c>
      <c r="AM84">
        <v>1.45851</v>
      </c>
      <c r="AN84">
        <f t="shared" si="11"/>
        <v>9.399189918991901</v>
      </c>
      <c r="AO84">
        <v>1.3323799999999999</v>
      </c>
      <c r="AP84">
        <v>6632</v>
      </c>
      <c r="AQ84">
        <v>25891</v>
      </c>
      <c r="AR84">
        <v>231</v>
      </c>
      <c r="AS84">
        <v>819</v>
      </c>
      <c r="AT84">
        <v>143</v>
      </c>
      <c r="AU84">
        <v>560</v>
      </c>
      <c r="AV84">
        <v>69</v>
      </c>
      <c r="AW84">
        <v>300</v>
      </c>
      <c r="AX84">
        <v>309569</v>
      </c>
      <c r="AY84" s="1">
        <v>4308210</v>
      </c>
      <c r="AZ84" s="1">
        <v>1083490</v>
      </c>
      <c r="BA84" s="1">
        <v>1077050</v>
      </c>
      <c r="BB84">
        <v>7288</v>
      </c>
      <c r="BC84">
        <v>844.06</v>
      </c>
      <c r="BD84">
        <v>1266.55</v>
      </c>
      <c r="BE84">
        <v>762.6</v>
      </c>
      <c r="BF84">
        <v>1072.97</v>
      </c>
      <c r="BG84">
        <v>854.41200000000003</v>
      </c>
      <c r="BH84">
        <v>1337.31</v>
      </c>
      <c r="BI84">
        <v>767.63599999999997</v>
      </c>
      <c r="BJ84">
        <v>1303.96</v>
      </c>
      <c r="BK84">
        <v>0.20546600000000001</v>
      </c>
      <c r="BL84">
        <v>0.252413</v>
      </c>
      <c r="BM84">
        <v>0</v>
      </c>
      <c r="BN84">
        <v>0</v>
      </c>
      <c r="BO84" s="1">
        <v>5.8693900000000002E-6</v>
      </c>
      <c r="BP84" s="1">
        <v>4.3020499999999997E-6</v>
      </c>
      <c r="BQ84">
        <v>0</v>
      </c>
      <c r="BR84">
        <v>0</v>
      </c>
      <c r="BS84">
        <v>0</v>
      </c>
      <c r="BT84">
        <v>0</v>
      </c>
      <c r="BU84">
        <v>0.96706899999999996</v>
      </c>
      <c r="BV84">
        <v>0.89336599999999999</v>
      </c>
      <c r="BW84">
        <v>1.2889900000000001</v>
      </c>
      <c r="BX84">
        <v>0.88702599999999998</v>
      </c>
      <c r="BY84">
        <v>0.77002800000000005</v>
      </c>
      <c r="BZ84">
        <v>0.80343699999999996</v>
      </c>
      <c r="CA84">
        <v>1390</v>
      </c>
      <c r="CB84">
        <v>5450</v>
      </c>
      <c r="CC84">
        <v>50</v>
      </c>
      <c r="CD84">
        <v>170</v>
      </c>
      <c r="CE84">
        <v>34</v>
      </c>
      <c r="CF84">
        <v>115</v>
      </c>
      <c r="CG84">
        <v>22</v>
      </c>
      <c r="CH84">
        <v>57</v>
      </c>
    </row>
    <row r="85" spans="1:86" x14ac:dyDescent="0.25">
      <c r="A85">
        <v>20230730121511</v>
      </c>
      <c r="B85">
        <v>100</v>
      </c>
      <c r="C85">
        <v>10</v>
      </c>
      <c r="D85">
        <v>25</v>
      </c>
      <c r="E85">
        <v>1</v>
      </c>
      <c r="F85">
        <v>694.79600000000005</v>
      </c>
      <c r="G85">
        <v>7084.68</v>
      </c>
      <c r="H85">
        <f t="shared" si="6"/>
        <v>-26.158098638892096</v>
      </c>
      <c r="I85">
        <v>3117.31</v>
      </c>
      <c r="J85">
        <f t="shared" si="7"/>
        <v>12.79888551165147</v>
      </c>
      <c r="K85">
        <v>24796.400000000001</v>
      </c>
      <c r="L85">
        <v>779.327</v>
      </c>
      <c r="M85">
        <v>34468</v>
      </c>
      <c r="N85">
        <v>710.81200000000001</v>
      </c>
      <c r="O85">
        <v>688.25300000000004</v>
      </c>
      <c r="P85">
        <v>772.08799999999997</v>
      </c>
      <c r="Q85">
        <v>709.35900000000004</v>
      </c>
      <c r="R85">
        <v>706.72500000000002</v>
      </c>
      <c r="S85">
        <v>672.23</v>
      </c>
      <c r="T85">
        <v>846.58799999999997</v>
      </c>
      <c r="U85">
        <v>675.29300000000001</v>
      </c>
      <c r="V85">
        <v>0.22811400000000001</v>
      </c>
      <c r="W85">
        <f t="shared" si="8"/>
        <v>-25.748249608582856</v>
      </c>
      <c r="X85">
        <v>0.21590599999999999</v>
      </c>
      <c r="Y85">
        <v>0</v>
      </c>
      <c r="Z85">
        <v>0</v>
      </c>
      <c r="AA85" s="1">
        <v>7.5399499999999997E-6</v>
      </c>
      <c r="AB85" s="1">
        <v>5.58798E-6</v>
      </c>
      <c r="AC85">
        <v>0</v>
      </c>
      <c r="AD85">
        <v>0</v>
      </c>
      <c r="AE85">
        <v>0</v>
      </c>
      <c r="AF85">
        <v>0</v>
      </c>
      <c r="AG85">
        <v>1.48631</v>
      </c>
      <c r="AH85">
        <f t="shared" si="9"/>
        <v>21.154394802696466</v>
      </c>
      <c r="AI85">
        <v>1.3744700000000001</v>
      </c>
      <c r="AJ85">
        <v>1.6276999999999999</v>
      </c>
      <c r="AK85">
        <f t="shared" si="10"/>
        <v>9.7217353789737651</v>
      </c>
      <c r="AL85">
        <v>1.5730999999999999</v>
      </c>
      <c r="AM85">
        <v>1.69316</v>
      </c>
      <c r="AN85">
        <f t="shared" si="11"/>
        <v>26.999699969997003</v>
      </c>
      <c r="AO85">
        <v>1.4051400000000001</v>
      </c>
      <c r="AP85">
        <v>8041</v>
      </c>
      <c r="AQ85">
        <v>24318</v>
      </c>
      <c r="AR85">
        <v>273</v>
      </c>
      <c r="AS85">
        <v>763</v>
      </c>
      <c r="AT85">
        <v>193</v>
      </c>
      <c r="AU85">
        <v>522</v>
      </c>
      <c r="AV85">
        <v>85</v>
      </c>
      <c r="AW85">
        <v>273</v>
      </c>
      <c r="AX85">
        <v>1216.1099999999999</v>
      </c>
      <c r="AY85">
        <v>363.38099999999997</v>
      </c>
      <c r="AZ85">
        <v>4256.3900000000003</v>
      </c>
      <c r="BA85">
        <v>90.845299999999995</v>
      </c>
      <c r="BB85">
        <v>6985</v>
      </c>
      <c r="BC85">
        <v>658.774</v>
      </c>
      <c r="BD85">
        <v>641.34100000000001</v>
      </c>
      <c r="BE85">
        <v>604.56700000000001</v>
      </c>
      <c r="BF85">
        <v>710.94600000000003</v>
      </c>
      <c r="BG85">
        <v>623.42399999999998</v>
      </c>
      <c r="BH85">
        <v>652.37900000000002</v>
      </c>
      <c r="BI85">
        <v>849</v>
      </c>
      <c r="BJ85">
        <v>649.048</v>
      </c>
      <c r="BK85">
        <v>0.19309699999999999</v>
      </c>
      <c r="BL85">
        <v>0.17735000000000001</v>
      </c>
      <c r="BM85">
        <v>0</v>
      </c>
      <c r="BN85">
        <v>0</v>
      </c>
      <c r="BO85" s="1">
        <v>1.4719099999999999E-5</v>
      </c>
      <c r="BP85" s="1">
        <v>5.2401799999999997E-6</v>
      </c>
      <c r="BQ85">
        <v>0</v>
      </c>
      <c r="BR85">
        <v>0</v>
      </c>
      <c r="BS85">
        <v>0</v>
      </c>
      <c r="BT85">
        <v>0</v>
      </c>
      <c r="BU85">
        <v>1.1251</v>
      </c>
      <c r="BV85">
        <v>1.1274999999999999</v>
      </c>
      <c r="BW85">
        <v>1.3515600000000001</v>
      </c>
      <c r="BX85">
        <v>1.07812</v>
      </c>
      <c r="BY85">
        <v>1.2697499999999999</v>
      </c>
      <c r="BZ85">
        <v>0.995614</v>
      </c>
      <c r="CA85">
        <v>1705</v>
      </c>
      <c r="CB85">
        <v>4858</v>
      </c>
      <c r="CC85">
        <v>60</v>
      </c>
      <c r="CD85">
        <v>149</v>
      </c>
      <c r="CE85">
        <v>33</v>
      </c>
      <c r="CF85">
        <v>95</v>
      </c>
      <c r="CG85">
        <v>22</v>
      </c>
      <c r="CH85">
        <v>63</v>
      </c>
    </row>
    <row r="86" spans="1:86" x14ac:dyDescent="0.25">
      <c r="A86">
        <v>20230730121937</v>
      </c>
      <c r="B86">
        <v>100</v>
      </c>
      <c r="C86">
        <v>10</v>
      </c>
      <c r="D86">
        <v>30</v>
      </c>
      <c r="E86">
        <v>1</v>
      </c>
      <c r="F86">
        <v>1097.98</v>
      </c>
      <c r="G86">
        <v>9010.17</v>
      </c>
      <c r="H86">
        <f t="shared" si="6"/>
        <v>-6.0891833665298094</v>
      </c>
      <c r="I86">
        <v>2965.45</v>
      </c>
      <c r="J86">
        <f t="shared" si="7"/>
        <v>7.3038789984078711</v>
      </c>
      <c r="K86">
        <v>31535.599999999999</v>
      </c>
      <c r="L86">
        <v>741.36199999999997</v>
      </c>
      <c r="M86">
        <v>34050</v>
      </c>
      <c r="N86">
        <v>998.41200000000003</v>
      </c>
      <c r="O86">
        <v>1137.26</v>
      </c>
      <c r="P86">
        <v>1024.8</v>
      </c>
      <c r="Q86">
        <v>1203.94</v>
      </c>
      <c r="R86">
        <v>1072.8800000000001</v>
      </c>
      <c r="S86">
        <v>1149.6500000000001</v>
      </c>
      <c r="T86">
        <v>918.57899999999995</v>
      </c>
      <c r="U86">
        <v>1175.78</v>
      </c>
      <c r="V86">
        <v>0.27699600000000002</v>
      </c>
      <c r="W86">
        <f t="shared" si="8"/>
        <v>-9.8370207377846928</v>
      </c>
      <c r="X86">
        <v>0.28392899999999999</v>
      </c>
      <c r="Y86">
        <v>0</v>
      </c>
      <c r="Z86">
        <v>0</v>
      </c>
      <c r="AA86" s="1">
        <v>9.26708E-6</v>
      </c>
      <c r="AB86" s="1">
        <v>7.0082899999999996E-6</v>
      </c>
      <c r="AC86">
        <v>0</v>
      </c>
      <c r="AD86">
        <v>0</v>
      </c>
      <c r="AE86">
        <v>0</v>
      </c>
      <c r="AF86">
        <v>0</v>
      </c>
      <c r="AG86">
        <v>1.4632000000000001</v>
      </c>
      <c r="AH86">
        <f t="shared" si="9"/>
        <v>19.270616812983477</v>
      </c>
      <c r="AI86">
        <v>1.3189</v>
      </c>
      <c r="AJ86">
        <v>1.6893899999999999</v>
      </c>
      <c r="AK86">
        <f t="shared" si="10"/>
        <v>13.880200609377951</v>
      </c>
      <c r="AL86">
        <v>1.4398200000000001</v>
      </c>
      <c r="AM86">
        <v>1.4695199999999999</v>
      </c>
      <c r="AN86">
        <f t="shared" si="11"/>
        <v>10.225022502250225</v>
      </c>
      <c r="AO86">
        <v>1.4287300000000001</v>
      </c>
      <c r="AP86">
        <v>9587</v>
      </c>
      <c r="AQ86">
        <v>22381</v>
      </c>
      <c r="AR86">
        <v>310</v>
      </c>
      <c r="AS86">
        <v>770</v>
      </c>
      <c r="AT86">
        <v>212</v>
      </c>
      <c r="AU86">
        <v>459</v>
      </c>
      <c r="AV86">
        <v>107</v>
      </c>
      <c r="AW86">
        <v>224</v>
      </c>
      <c r="AX86">
        <v>2858.54</v>
      </c>
      <c r="AY86">
        <v>427.87599999999998</v>
      </c>
      <c r="AZ86">
        <v>10004.9</v>
      </c>
      <c r="BA86">
        <v>106.96899999999999</v>
      </c>
      <c r="BB86">
        <v>8919</v>
      </c>
      <c r="BC86">
        <v>1436.66</v>
      </c>
      <c r="BD86">
        <v>1797.98</v>
      </c>
      <c r="BE86">
        <v>1427.76</v>
      </c>
      <c r="BF86">
        <v>1719.9</v>
      </c>
      <c r="BG86">
        <v>1592.18</v>
      </c>
      <c r="BH86">
        <v>1905.91</v>
      </c>
      <c r="BI86">
        <v>1375.6</v>
      </c>
      <c r="BJ86">
        <v>1767.24</v>
      </c>
      <c r="BK86">
        <v>0.31157699999999999</v>
      </c>
      <c r="BL86">
        <v>0.34990199999999999</v>
      </c>
      <c r="BM86">
        <v>0</v>
      </c>
      <c r="BN86">
        <v>0</v>
      </c>
      <c r="BO86" s="1">
        <v>6.8998899999999999E-6</v>
      </c>
      <c r="BP86" s="1">
        <v>2.2511599999999999E-6</v>
      </c>
      <c r="BQ86">
        <v>0</v>
      </c>
      <c r="BR86">
        <v>0</v>
      </c>
      <c r="BS86">
        <v>0</v>
      </c>
      <c r="BT86">
        <v>0</v>
      </c>
      <c r="BU86">
        <v>1.02142</v>
      </c>
      <c r="BV86">
        <v>0.82398899999999997</v>
      </c>
      <c r="BW86">
        <v>1.06836</v>
      </c>
      <c r="BX86">
        <v>0.919041</v>
      </c>
      <c r="BY86">
        <v>1.07792</v>
      </c>
      <c r="BZ86">
        <v>1.0441</v>
      </c>
      <c r="CA86">
        <v>2222</v>
      </c>
      <c r="CB86">
        <v>6119</v>
      </c>
      <c r="CC86">
        <v>75</v>
      </c>
      <c r="CD86">
        <v>231</v>
      </c>
      <c r="CE86">
        <v>55</v>
      </c>
      <c r="CF86">
        <v>129</v>
      </c>
      <c r="CG86">
        <v>25</v>
      </c>
      <c r="CH86">
        <v>63</v>
      </c>
    </row>
    <row r="87" spans="1:86" x14ac:dyDescent="0.25">
      <c r="A87">
        <v>20230730122349</v>
      </c>
      <c r="B87">
        <v>100</v>
      </c>
      <c r="C87">
        <v>10</v>
      </c>
      <c r="D87">
        <v>35</v>
      </c>
      <c r="E87">
        <v>1</v>
      </c>
      <c r="F87">
        <v>827.98099999999999</v>
      </c>
      <c r="G87">
        <v>7855.25</v>
      </c>
      <c r="H87">
        <f t="shared" si="6"/>
        <v>-18.126634418655062</v>
      </c>
      <c r="I87">
        <v>3202.9</v>
      </c>
      <c r="J87">
        <f t="shared" si="7"/>
        <v>15.895932841221603</v>
      </c>
      <c r="K87">
        <v>27493.4</v>
      </c>
      <c r="L87">
        <v>800.726</v>
      </c>
      <c r="M87">
        <v>34713</v>
      </c>
      <c r="N87">
        <v>816.42499999999995</v>
      </c>
      <c r="O87">
        <v>837.27800000000002</v>
      </c>
      <c r="P87">
        <v>774.21100000000001</v>
      </c>
      <c r="Q87">
        <v>827.59199999999998</v>
      </c>
      <c r="R87">
        <v>846.55399999999997</v>
      </c>
      <c r="S87">
        <v>756.93499999999995</v>
      </c>
      <c r="T87">
        <v>765.39599999999996</v>
      </c>
      <c r="U87">
        <v>792.73900000000003</v>
      </c>
      <c r="V87">
        <v>0.24599299999999999</v>
      </c>
      <c r="W87">
        <f t="shared" si="8"/>
        <v>-19.928584681186269</v>
      </c>
      <c r="X87">
        <v>0.23901800000000001</v>
      </c>
      <c r="Y87">
        <v>0</v>
      </c>
      <c r="Z87">
        <v>0</v>
      </c>
      <c r="AA87" s="1">
        <v>7.22209E-6</v>
      </c>
      <c r="AB87" s="1">
        <v>3.8074199999999999E-6</v>
      </c>
      <c r="AC87">
        <v>0</v>
      </c>
      <c r="AD87">
        <v>0</v>
      </c>
      <c r="AE87">
        <v>0</v>
      </c>
      <c r="AF87">
        <v>0</v>
      </c>
      <c r="AG87">
        <v>1.4866999999999999</v>
      </c>
      <c r="AH87">
        <f t="shared" si="9"/>
        <v>21.186185084651804</v>
      </c>
      <c r="AI87">
        <v>1.3657999999999999</v>
      </c>
      <c r="AJ87">
        <v>1.6449199999999999</v>
      </c>
      <c r="AK87">
        <f t="shared" si="10"/>
        <v>10.882519481219836</v>
      </c>
      <c r="AL87">
        <v>1.5203800000000001</v>
      </c>
      <c r="AM87">
        <v>1.54213</v>
      </c>
      <c r="AN87">
        <f t="shared" si="11"/>
        <v>15.671317131713177</v>
      </c>
      <c r="AO87">
        <v>1.3909499999999999</v>
      </c>
      <c r="AP87">
        <v>11399</v>
      </c>
      <c r="AQ87">
        <v>21133</v>
      </c>
      <c r="AR87">
        <v>379</v>
      </c>
      <c r="AS87">
        <v>699</v>
      </c>
      <c r="AT87">
        <v>278</v>
      </c>
      <c r="AU87">
        <v>461</v>
      </c>
      <c r="AV87">
        <v>134</v>
      </c>
      <c r="AW87">
        <v>230</v>
      </c>
      <c r="AX87">
        <v>309650</v>
      </c>
      <c r="AY87" s="1">
        <v>4308300</v>
      </c>
      <c r="AZ87" s="1">
        <v>1083780</v>
      </c>
      <c r="BA87" s="1">
        <v>1077080</v>
      </c>
      <c r="BB87">
        <v>7630</v>
      </c>
      <c r="BC87">
        <v>889.83199999999999</v>
      </c>
      <c r="BD87">
        <v>1142.3399999999999</v>
      </c>
      <c r="BE87">
        <v>764.05600000000004</v>
      </c>
      <c r="BF87">
        <v>1079.08</v>
      </c>
      <c r="BG87">
        <v>909.52200000000005</v>
      </c>
      <c r="BH87">
        <v>875.495</v>
      </c>
      <c r="BI87">
        <v>619.29600000000005</v>
      </c>
      <c r="BJ87">
        <v>1269.45</v>
      </c>
      <c r="BK87">
        <v>0.22054599999999999</v>
      </c>
      <c r="BL87">
        <v>0.25413599999999997</v>
      </c>
      <c r="BM87">
        <v>0</v>
      </c>
      <c r="BN87">
        <v>0</v>
      </c>
      <c r="BO87" s="1">
        <v>1.0388500000000001E-5</v>
      </c>
      <c r="BP87" s="1">
        <v>2.8483100000000002E-6</v>
      </c>
      <c r="BQ87">
        <v>0</v>
      </c>
      <c r="BR87">
        <v>0</v>
      </c>
      <c r="BS87">
        <v>0</v>
      </c>
      <c r="BT87">
        <v>0</v>
      </c>
      <c r="BU87">
        <v>1.1063400000000001</v>
      </c>
      <c r="BV87">
        <v>1.0485899999999999</v>
      </c>
      <c r="BW87">
        <v>1.14116</v>
      </c>
      <c r="BX87">
        <v>1.1214500000000001</v>
      </c>
      <c r="BY87">
        <v>0.88831599999999999</v>
      </c>
      <c r="BZ87">
        <v>0.78630900000000004</v>
      </c>
      <c r="CA87">
        <v>2454</v>
      </c>
      <c r="CB87">
        <v>4703</v>
      </c>
      <c r="CC87">
        <v>90</v>
      </c>
      <c r="CD87">
        <v>146</v>
      </c>
      <c r="CE87">
        <v>69</v>
      </c>
      <c r="CF87">
        <v>101</v>
      </c>
      <c r="CG87">
        <v>27</v>
      </c>
      <c r="CH87">
        <v>40</v>
      </c>
    </row>
    <row r="88" spans="1:86" x14ac:dyDescent="0.25">
      <c r="A88">
        <v>20230730122730</v>
      </c>
      <c r="B88">
        <v>100</v>
      </c>
      <c r="C88">
        <v>10</v>
      </c>
      <c r="D88">
        <v>40</v>
      </c>
      <c r="E88">
        <v>1</v>
      </c>
      <c r="F88">
        <v>790.096</v>
      </c>
      <c r="G88">
        <v>7784.5</v>
      </c>
      <c r="H88">
        <f t="shared" si="6"/>
        <v>-18.864044509343476</v>
      </c>
      <c r="I88">
        <v>3251.4</v>
      </c>
      <c r="J88">
        <f t="shared" si="7"/>
        <v>17.650890143291367</v>
      </c>
      <c r="K88">
        <v>27245.7</v>
      </c>
      <c r="L88">
        <v>812.85</v>
      </c>
      <c r="M88">
        <v>34698</v>
      </c>
      <c r="N88">
        <v>813.94399999999996</v>
      </c>
      <c r="O88">
        <v>773.50800000000004</v>
      </c>
      <c r="P88">
        <v>839.94899999999996</v>
      </c>
      <c r="Q88">
        <v>753.81</v>
      </c>
      <c r="R88">
        <v>828.06600000000003</v>
      </c>
      <c r="S88">
        <v>812.07899999999995</v>
      </c>
      <c r="T88">
        <v>804.38499999999999</v>
      </c>
      <c r="U88">
        <v>721.38599999999997</v>
      </c>
      <c r="V88">
        <v>0.25020100000000001</v>
      </c>
      <c r="W88">
        <f t="shared" si="8"/>
        <v>-18.558868812598263</v>
      </c>
      <c r="X88">
        <v>0.232045</v>
      </c>
      <c r="Y88">
        <v>0</v>
      </c>
      <c r="Z88">
        <v>0</v>
      </c>
      <c r="AA88" s="1">
        <v>6.8709200000000003E-6</v>
      </c>
      <c r="AB88" s="1">
        <v>6.4961100000000002E-6</v>
      </c>
      <c r="AC88">
        <v>0</v>
      </c>
      <c r="AD88">
        <v>0</v>
      </c>
      <c r="AE88">
        <v>0</v>
      </c>
      <c r="AF88">
        <v>0</v>
      </c>
      <c r="AG88">
        <v>1.49743</v>
      </c>
      <c r="AH88">
        <f t="shared" si="9"/>
        <v>22.06082540614123</v>
      </c>
      <c r="AI88">
        <v>1.35653</v>
      </c>
      <c r="AJ88">
        <v>1.66971</v>
      </c>
      <c r="AK88">
        <f t="shared" si="10"/>
        <v>12.553590206811021</v>
      </c>
      <c r="AL88">
        <v>1.6052200000000001</v>
      </c>
      <c r="AM88">
        <v>1.5698000000000001</v>
      </c>
      <c r="AN88">
        <f t="shared" si="11"/>
        <v>17.746774677467759</v>
      </c>
      <c r="AO88">
        <v>1.3201400000000001</v>
      </c>
      <c r="AP88">
        <v>13181</v>
      </c>
      <c r="AQ88">
        <v>19335</v>
      </c>
      <c r="AR88">
        <v>409</v>
      </c>
      <c r="AS88">
        <v>662</v>
      </c>
      <c r="AT88">
        <v>320</v>
      </c>
      <c r="AU88">
        <v>433</v>
      </c>
      <c r="AV88">
        <v>156</v>
      </c>
      <c r="AW88">
        <v>202</v>
      </c>
      <c r="AX88">
        <v>1531.63</v>
      </c>
      <c r="AY88">
        <v>442.18599999999998</v>
      </c>
      <c r="AZ88">
        <v>5360.72</v>
      </c>
      <c r="BA88">
        <v>110.547</v>
      </c>
      <c r="BB88">
        <v>7750</v>
      </c>
      <c r="BC88">
        <v>672.64400000000001</v>
      </c>
      <c r="BD88">
        <v>813.57399999999996</v>
      </c>
      <c r="BE88">
        <v>653.39499999999998</v>
      </c>
      <c r="BF88">
        <v>825.89499999999998</v>
      </c>
      <c r="BG88">
        <v>686.73400000000004</v>
      </c>
      <c r="BH88">
        <v>872.90899999999999</v>
      </c>
      <c r="BI88">
        <v>760.41399999999999</v>
      </c>
      <c r="BJ88">
        <v>710.54300000000001</v>
      </c>
      <c r="BK88">
        <v>0.197437</v>
      </c>
      <c r="BL88">
        <v>0.21316599999999999</v>
      </c>
      <c r="BM88">
        <v>0</v>
      </c>
      <c r="BN88">
        <v>0</v>
      </c>
      <c r="BO88" s="1">
        <v>5.3414600000000002E-6</v>
      </c>
      <c r="BP88" s="1">
        <v>3.4263499999999998E-6</v>
      </c>
      <c r="BQ88">
        <v>0</v>
      </c>
      <c r="BR88">
        <v>0</v>
      </c>
      <c r="BS88">
        <v>0</v>
      </c>
      <c r="BT88">
        <v>0</v>
      </c>
      <c r="BU88">
        <v>1.17025</v>
      </c>
      <c r="BV88">
        <v>1.09883</v>
      </c>
      <c r="BW88">
        <v>1.3701000000000001</v>
      </c>
      <c r="BX88">
        <v>1.2935399999999999</v>
      </c>
      <c r="BY88">
        <v>1.5005599999999999</v>
      </c>
      <c r="BZ88">
        <v>0.85125499999999998</v>
      </c>
      <c r="CA88">
        <v>3010</v>
      </c>
      <c r="CB88">
        <v>4279</v>
      </c>
      <c r="CC88">
        <v>86</v>
      </c>
      <c r="CD88">
        <v>133</v>
      </c>
      <c r="CE88">
        <v>79</v>
      </c>
      <c r="CF88">
        <v>88</v>
      </c>
      <c r="CG88">
        <v>29</v>
      </c>
      <c r="CH88">
        <v>46</v>
      </c>
    </row>
    <row r="89" spans="1:86" x14ac:dyDescent="0.25">
      <c r="A89">
        <v>20230730123123</v>
      </c>
      <c r="B89">
        <v>100</v>
      </c>
      <c r="C89">
        <v>10</v>
      </c>
      <c r="D89">
        <v>45</v>
      </c>
      <c r="E89">
        <v>1</v>
      </c>
      <c r="F89">
        <v>799.35199999999998</v>
      </c>
      <c r="G89">
        <v>7830.45</v>
      </c>
      <c r="H89">
        <f t="shared" si="6"/>
        <v>-18.385118803800967</v>
      </c>
      <c r="I89">
        <v>3272.18</v>
      </c>
      <c r="J89">
        <f t="shared" si="7"/>
        <v>18.402807931683309</v>
      </c>
      <c r="K89">
        <v>27406.6</v>
      </c>
      <c r="L89">
        <v>818.04399999999998</v>
      </c>
      <c r="M89">
        <v>34814</v>
      </c>
      <c r="N89">
        <v>827.43299999999999</v>
      </c>
      <c r="O89">
        <v>775.64200000000005</v>
      </c>
      <c r="P89">
        <v>847.72400000000005</v>
      </c>
      <c r="Q89">
        <v>770.42200000000003</v>
      </c>
      <c r="R89">
        <v>870.06600000000003</v>
      </c>
      <c r="S89">
        <v>712.096</v>
      </c>
      <c r="T89">
        <v>852.99400000000003</v>
      </c>
      <c r="U89">
        <v>771.81600000000003</v>
      </c>
      <c r="V89">
        <v>0.2505</v>
      </c>
      <c r="W89">
        <f t="shared" si="8"/>
        <v>-18.461543469274165</v>
      </c>
      <c r="X89">
        <v>0.23128399999999999</v>
      </c>
      <c r="Y89">
        <v>0</v>
      </c>
      <c r="Z89">
        <v>0</v>
      </c>
      <c r="AA89" s="1">
        <v>9.3128500000000001E-6</v>
      </c>
      <c r="AB89" s="1">
        <v>9.1803700000000007E-6</v>
      </c>
      <c r="AC89">
        <v>0</v>
      </c>
      <c r="AD89">
        <v>0</v>
      </c>
      <c r="AE89">
        <v>0</v>
      </c>
      <c r="AF89">
        <v>0</v>
      </c>
      <c r="AG89">
        <v>1.516</v>
      </c>
      <c r="AH89">
        <f t="shared" si="9"/>
        <v>23.57453190847659</v>
      </c>
      <c r="AI89">
        <v>1.3060499999999999</v>
      </c>
      <c r="AJ89">
        <v>1.68903</v>
      </c>
      <c r="AK89">
        <f t="shared" si="10"/>
        <v>13.855933345916368</v>
      </c>
      <c r="AL89">
        <v>1.50163</v>
      </c>
      <c r="AM89">
        <v>1.60273</v>
      </c>
      <c r="AN89">
        <f t="shared" si="11"/>
        <v>20.216771677167721</v>
      </c>
      <c r="AO89">
        <v>1.5392600000000001</v>
      </c>
      <c r="AP89">
        <v>14845</v>
      </c>
      <c r="AQ89">
        <v>17778</v>
      </c>
      <c r="AR89">
        <v>536</v>
      </c>
      <c r="AS89">
        <v>580</v>
      </c>
      <c r="AT89">
        <v>335</v>
      </c>
      <c r="AU89">
        <v>366</v>
      </c>
      <c r="AV89">
        <v>173</v>
      </c>
      <c r="AW89">
        <v>201</v>
      </c>
      <c r="AX89">
        <v>1555.53</v>
      </c>
      <c r="AY89">
        <v>579.93100000000004</v>
      </c>
      <c r="AZ89">
        <v>5444.35</v>
      </c>
      <c r="BA89">
        <v>144.983</v>
      </c>
      <c r="BB89">
        <v>8058</v>
      </c>
      <c r="BC89">
        <v>670.59100000000001</v>
      </c>
      <c r="BD89">
        <v>755.38099999999997</v>
      </c>
      <c r="BE89">
        <v>657.16</v>
      </c>
      <c r="BF89">
        <v>802.74300000000005</v>
      </c>
      <c r="BG89">
        <v>691.28200000000004</v>
      </c>
      <c r="BH89">
        <v>708.62699999999995</v>
      </c>
      <c r="BI89">
        <v>750.08100000000002</v>
      </c>
      <c r="BJ89">
        <v>705.21299999999997</v>
      </c>
      <c r="BK89">
        <v>0.19658600000000001</v>
      </c>
      <c r="BL89">
        <v>0.20191899999999999</v>
      </c>
      <c r="BM89">
        <v>0</v>
      </c>
      <c r="BN89">
        <v>0</v>
      </c>
      <c r="BO89" s="1">
        <v>5.8308299999999997E-6</v>
      </c>
      <c r="BP89" s="1">
        <v>1.1644999999999999E-5</v>
      </c>
      <c r="BQ89">
        <v>0</v>
      </c>
      <c r="BR89">
        <v>0</v>
      </c>
      <c r="BS89">
        <v>0</v>
      </c>
      <c r="BT89">
        <v>0</v>
      </c>
      <c r="BU89">
        <v>1.16987</v>
      </c>
      <c r="BV89">
        <v>1.00861</v>
      </c>
      <c r="BW89">
        <v>1.40411</v>
      </c>
      <c r="BX89">
        <v>1.11541</v>
      </c>
      <c r="BY89">
        <v>1.3880600000000001</v>
      </c>
      <c r="BZ89">
        <v>1.1440900000000001</v>
      </c>
      <c r="CA89">
        <v>3565</v>
      </c>
      <c r="CB89">
        <v>4000</v>
      </c>
      <c r="CC89">
        <v>144</v>
      </c>
      <c r="CD89">
        <v>113</v>
      </c>
      <c r="CE89">
        <v>85</v>
      </c>
      <c r="CF89">
        <v>67</v>
      </c>
      <c r="CG89">
        <v>37</v>
      </c>
      <c r="CH89">
        <v>47</v>
      </c>
    </row>
    <row r="90" spans="1:86" x14ac:dyDescent="0.25">
      <c r="A90">
        <v>20230730123646</v>
      </c>
      <c r="B90">
        <v>100</v>
      </c>
      <c r="C90">
        <v>10</v>
      </c>
      <c r="D90">
        <v>50</v>
      </c>
      <c r="E90">
        <v>1</v>
      </c>
      <c r="F90">
        <v>1366.94</v>
      </c>
      <c r="G90">
        <v>10230</v>
      </c>
      <c r="H90">
        <f t="shared" si="6"/>
        <v>6.624808872684981</v>
      </c>
      <c r="I90">
        <v>2930.66</v>
      </c>
      <c r="J90">
        <f t="shared" si="7"/>
        <v>6.0450137501809209</v>
      </c>
      <c r="K90">
        <v>35805.1</v>
      </c>
      <c r="L90">
        <v>732.66399999999999</v>
      </c>
      <c r="M90">
        <v>33940</v>
      </c>
      <c r="N90">
        <v>1401.62</v>
      </c>
      <c r="O90">
        <v>1336.78</v>
      </c>
      <c r="P90">
        <v>1273.2</v>
      </c>
      <c r="Q90">
        <v>1352.58</v>
      </c>
      <c r="R90">
        <v>1411.99</v>
      </c>
      <c r="S90">
        <v>1226.47</v>
      </c>
      <c r="T90">
        <v>1351.37</v>
      </c>
      <c r="U90">
        <v>1452.31</v>
      </c>
      <c r="V90">
        <v>0.332318</v>
      </c>
      <c r="W90">
        <f t="shared" si="8"/>
        <v>8.1704462969171576</v>
      </c>
      <c r="X90">
        <v>0.31039899999999998</v>
      </c>
      <c r="Y90">
        <v>0</v>
      </c>
      <c r="Z90">
        <v>0</v>
      </c>
      <c r="AA90" s="1">
        <v>5.1955800000000002E-6</v>
      </c>
      <c r="AB90" s="1">
        <v>7.0218700000000001E-6</v>
      </c>
      <c r="AC90">
        <v>0</v>
      </c>
      <c r="AD90">
        <v>0</v>
      </c>
      <c r="AE90">
        <v>0</v>
      </c>
      <c r="AF90">
        <v>0</v>
      </c>
      <c r="AG90">
        <v>1.39452</v>
      </c>
      <c r="AH90">
        <f t="shared" si="9"/>
        <v>13.67226664710341</v>
      </c>
      <c r="AI90">
        <v>1.2361200000000001</v>
      </c>
      <c r="AJ90">
        <v>1.48926</v>
      </c>
      <c r="AK90">
        <f t="shared" si="10"/>
        <v>0.38962439668887472</v>
      </c>
      <c r="AL90">
        <v>1.3909199999999999</v>
      </c>
      <c r="AM90">
        <v>1.5382800000000001</v>
      </c>
      <c r="AN90">
        <f t="shared" si="11"/>
        <v>15.382538253825395</v>
      </c>
      <c r="AO90">
        <v>1.3985300000000001</v>
      </c>
      <c r="AP90">
        <v>16025</v>
      </c>
      <c r="AQ90">
        <v>15801</v>
      </c>
      <c r="AR90">
        <v>542</v>
      </c>
      <c r="AS90">
        <v>498</v>
      </c>
      <c r="AT90">
        <v>375</v>
      </c>
      <c r="AU90">
        <v>350</v>
      </c>
      <c r="AV90">
        <v>185</v>
      </c>
      <c r="AW90">
        <v>164</v>
      </c>
      <c r="AX90">
        <v>3707.14</v>
      </c>
      <c r="AY90">
        <v>339.79899999999998</v>
      </c>
      <c r="AZ90">
        <v>12975</v>
      </c>
      <c r="BA90">
        <v>84.949700000000007</v>
      </c>
      <c r="BB90">
        <v>10380</v>
      </c>
      <c r="BC90">
        <v>2041.81</v>
      </c>
      <c r="BD90">
        <v>2114.1799999999998</v>
      </c>
      <c r="BE90">
        <v>2038.53</v>
      </c>
      <c r="BF90">
        <v>2260.85</v>
      </c>
      <c r="BG90">
        <v>1932.37</v>
      </c>
      <c r="BH90">
        <v>2170.9299999999998</v>
      </c>
      <c r="BI90">
        <v>1900.45</v>
      </c>
      <c r="BJ90">
        <v>2193.17</v>
      </c>
      <c r="BK90">
        <v>0.375303</v>
      </c>
      <c r="BL90">
        <v>0.37998900000000002</v>
      </c>
      <c r="BM90">
        <v>0</v>
      </c>
      <c r="BN90">
        <v>0</v>
      </c>
      <c r="BO90" s="1">
        <v>7.2771699999999998E-7</v>
      </c>
      <c r="BP90" s="1">
        <v>5.1257300000000003E-6</v>
      </c>
      <c r="BQ90">
        <v>0</v>
      </c>
      <c r="BR90">
        <v>0</v>
      </c>
      <c r="BS90">
        <v>0</v>
      </c>
      <c r="BT90">
        <v>0</v>
      </c>
      <c r="BU90">
        <v>0.81312300000000004</v>
      </c>
      <c r="BV90">
        <v>0.57915000000000005</v>
      </c>
      <c r="BW90">
        <v>0.73419100000000004</v>
      </c>
      <c r="BX90">
        <v>0.78212199999999998</v>
      </c>
      <c r="BY90">
        <v>0.78725100000000003</v>
      </c>
      <c r="BZ90">
        <v>0.58131200000000005</v>
      </c>
      <c r="CA90">
        <v>4912</v>
      </c>
      <c r="CB90">
        <v>4838</v>
      </c>
      <c r="CC90">
        <v>141</v>
      </c>
      <c r="CD90">
        <v>153</v>
      </c>
      <c r="CE90">
        <v>128</v>
      </c>
      <c r="CF90">
        <v>96</v>
      </c>
      <c r="CG90">
        <v>58</v>
      </c>
      <c r="CH90">
        <v>54</v>
      </c>
    </row>
    <row r="95" spans="1:86" x14ac:dyDescent="0.25">
      <c r="P95" t="s">
        <v>111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70C18-BD72-452D-8BB6-66AD59F49F4B}">
  <dimension ref="A1:CB90"/>
  <sheetViews>
    <sheetView tabSelected="1" topLeftCell="B1" zoomScaleNormal="100" workbookViewId="0">
      <pane xSplit="4" ySplit="2" topLeftCell="F45" activePane="bottomRight" state="frozen"/>
      <selection activeCell="B1" sqref="B1"/>
      <selection pane="topRight" activeCell="F1" sqref="F1"/>
      <selection pane="bottomLeft" activeCell="B3" sqref="B3"/>
      <selection pane="bottomRight" activeCell="AB93" sqref="AB93"/>
    </sheetView>
  </sheetViews>
  <sheetFormatPr defaultRowHeight="15" x14ac:dyDescent="0.25"/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46</v>
      </c>
      <c r="W1" t="s">
        <v>46</v>
      </c>
      <c r="X1" t="s">
        <v>23</v>
      </c>
      <c r="Y1" t="s">
        <v>24</v>
      </c>
      <c r="Z1" t="s">
        <v>46</v>
      </c>
      <c r="AA1" t="s">
        <v>46</v>
      </c>
      <c r="AB1" t="s">
        <v>46</v>
      </c>
      <c r="AC1" t="s">
        <v>46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64</v>
      </c>
      <c r="AS1" t="s">
        <v>65</v>
      </c>
      <c r="AT1" t="s">
        <v>66</v>
      </c>
      <c r="AU1" t="s">
        <v>67</v>
      </c>
      <c r="AV1" t="s">
        <v>68</v>
      </c>
      <c r="AW1" t="s">
        <v>69</v>
      </c>
      <c r="AX1" t="s">
        <v>70</v>
      </c>
      <c r="AY1" t="s">
        <v>71</v>
      </c>
      <c r="AZ1" t="s">
        <v>72</v>
      </c>
      <c r="BA1" t="s">
        <v>73</v>
      </c>
      <c r="BB1" t="s">
        <v>74</v>
      </c>
      <c r="BC1" t="s">
        <v>75</v>
      </c>
      <c r="BD1" t="s">
        <v>76</v>
      </c>
      <c r="BE1" t="s">
        <v>77</v>
      </c>
      <c r="BF1" t="s">
        <v>78</v>
      </c>
      <c r="BG1" t="s">
        <v>46</v>
      </c>
      <c r="BH1" t="s">
        <v>46</v>
      </c>
      <c r="BI1" t="s">
        <v>81</v>
      </c>
      <c r="BJ1" t="s">
        <v>82</v>
      </c>
      <c r="BK1" t="s">
        <v>46</v>
      </c>
      <c r="BL1" t="s">
        <v>46</v>
      </c>
      <c r="BM1" t="s">
        <v>46</v>
      </c>
      <c r="BN1" t="s">
        <v>46</v>
      </c>
      <c r="BO1" t="s">
        <v>87</v>
      </c>
      <c r="BP1" t="s">
        <v>88</v>
      </c>
      <c r="BQ1" t="s">
        <v>89</v>
      </c>
      <c r="BR1" t="s">
        <v>90</v>
      </c>
      <c r="BS1" t="s">
        <v>91</v>
      </c>
      <c r="BT1" t="s">
        <v>92</v>
      </c>
      <c r="BU1" t="s">
        <v>93</v>
      </c>
      <c r="BV1" t="s">
        <v>94</v>
      </c>
      <c r="BW1" t="s">
        <v>95</v>
      </c>
      <c r="BX1" t="s">
        <v>96</v>
      </c>
      <c r="BY1" t="s">
        <v>97</v>
      </c>
      <c r="BZ1" t="s">
        <v>98</v>
      </c>
      <c r="CA1" t="s">
        <v>99</v>
      </c>
      <c r="CB1" t="s">
        <v>100</v>
      </c>
    </row>
    <row r="2" spans="1:80" x14ac:dyDescent="0.25">
      <c r="A2" t="s">
        <v>112</v>
      </c>
      <c r="V2" t="s">
        <v>105</v>
      </c>
      <c r="W2" t="s">
        <v>106</v>
      </c>
      <c r="Z2" t="s">
        <v>113</v>
      </c>
      <c r="AA2" t="s">
        <v>114</v>
      </c>
      <c r="AB2" t="s">
        <v>115</v>
      </c>
      <c r="AC2" t="s">
        <v>116</v>
      </c>
      <c r="BG2" t="s">
        <v>105</v>
      </c>
      <c r="BH2" t="s">
        <v>106</v>
      </c>
      <c r="BK2" t="s">
        <v>113</v>
      </c>
      <c r="BL2" t="s">
        <v>114</v>
      </c>
      <c r="BM2" t="s">
        <v>115</v>
      </c>
      <c r="BN2" t="s">
        <v>116</v>
      </c>
    </row>
    <row r="3" spans="1:80" x14ac:dyDescent="0.25">
      <c r="A3" s="1">
        <v>20230700000000</v>
      </c>
      <c r="B3">
        <v>100</v>
      </c>
      <c r="C3">
        <v>0</v>
      </c>
      <c r="D3">
        <v>0</v>
      </c>
      <c r="E3">
        <v>0</v>
      </c>
      <c r="F3">
        <v>808.04100000000005</v>
      </c>
      <c r="G3">
        <v>7549.63</v>
      </c>
      <c r="H3">
        <v>3002.04</v>
      </c>
      <c r="I3">
        <v>26423.7</v>
      </c>
      <c r="J3">
        <v>750.50900000000001</v>
      </c>
      <c r="K3">
        <v>34484</v>
      </c>
      <c r="L3">
        <v>0</v>
      </c>
      <c r="M3">
        <v>808.46900000000005</v>
      </c>
      <c r="N3">
        <v>0</v>
      </c>
      <c r="O3">
        <v>813.68399999999997</v>
      </c>
      <c r="P3">
        <v>0</v>
      </c>
      <c r="Q3">
        <v>785.62699999999995</v>
      </c>
      <c r="R3">
        <v>0</v>
      </c>
      <c r="S3">
        <v>797.88199999999995</v>
      </c>
      <c r="T3">
        <v>0</v>
      </c>
      <c r="U3">
        <v>0.233344</v>
      </c>
      <c r="V3">
        <f>(G3-7549.63)/7549.63*100</f>
        <v>0</v>
      </c>
      <c r="W3">
        <f>(H3-3002.04)/3002.04*100</f>
        <v>0</v>
      </c>
      <c r="X3">
        <v>0</v>
      </c>
      <c r="Y3" s="1">
        <v>8.1300000000000001E-6</v>
      </c>
      <c r="Z3">
        <v>0</v>
      </c>
      <c r="AA3">
        <v>0</v>
      </c>
      <c r="AB3">
        <v>0</v>
      </c>
      <c r="AC3">
        <v>0</v>
      </c>
      <c r="AD3">
        <v>0</v>
      </c>
      <c r="AE3">
        <v>1.32206</v>
      </c>
      <c r="AF3">
        <v>0</v>
      </c>
      <c r="AG3">
        <v>1.55301</v>
      </c>
      <c r="AH3">
        <v>0</v>
      </c>
      <c r="AI3">
        <v>1.3777699999999999</v>
      </c>
      <c r="AJ3">
        <v>0</v>
      </c>
      <c r="AK3">
        <v>32354</v>
      </c>
      <c r="AL3">
        <v>0</v>
      </c>
      <c r="AM3">
        <v>1049</v>
      </c>
      <c r="AN3">
        <v>0</v>
      </c>
      <c r="AO3">
        <v>718</v>
      </c>
      <c r="AP3">
        <v>0</v>
      </c>
      <c r="AQ3">
        <v>363</v>
      </c>
      <c r="AR3">
        <v>1592.91</v>
      </c>
      <c r="AS3">
        <v>392.327</v>
      </c>
      <c r="AT3">
        <v>5575.17</v>
      </c>
      <c r="AU3">
        <v>98.081800000000001</v>
      </c>
      <c r="AV3">
        <v>8171</v>
      </c>
      <c r="AW3">
        <v>0</v>
      </c>
      <c r="AX3">
        <v>832.41300000000001</v>
      </c>
      <c r="AY3">
        <v>0</v>
      </c>
      <c r="AZ3">
        <v>959.43899999999996</v>
      </c>
      <c r="BA3">
        <v>0</v>
      </c>
      <c r="BB3">
        <v>783.11</v>
      </c>
      <c r="BC3">
        <v>0</v>
      </c>
      <c r="BD3">
        <v>777.47699999999998</v>
      </c>
      <c r="BE3">
        <v>0</v>
      </c>
      <c r="BF3">
        <v>0.20430000000000001</v>
      </c>
      <c r="BG3">
        <v>0</v>
      </c>
      <c r="BH3">
        <v>0</v>
      </c>
      <c r="BI3">
        <v>0</v>
      </c>
      <c r="BJ3" s="1">
        <v>9.02E-6</v>
      </c>
      <c r="BK3">
        <v>0</v>
      </c>
      <c r="BL3">
        <v>0</v>
      </c>
      <c r="BM3">
        <v>0</v>
      </c>
      <c r="BN3">
        <v>0</v>
      </c>
      <c r="BO3">
        <v>0</v>
      </c>
      <c r="BP3">
        <v>0.95792600000000006</v>
      </c>
      <c r="BQ3">
        <v>0</v>
      </c>
      <c r="BR3">
        <v>1.09284</v>
      </c>
      <c r="BS3">
        <v>0</v>
      </c>
      <c r="BT3">
        <v>0.97772800000000004</v>
      </c>
      <c r="BU3">
        <v>0</v>
      </c>
      <c r="BV3">
        <v>7673</v>
      </c>
      <c r="BW3">
        <v>0</v>
      </c>
      <c r="BX3">
        <v>237</v>
      </c>
      <c r="BY3">
        <v>0</v>
      </c>
      <c r="BZ3">
        <v>173</v>
      </c>
      <c r="CA3">
        <v>0</v>
      </c>
      <c r="CB3">
        <v>88</v>
      </c>
    </row>
    <row r="4" spans="1:80" x14ac:dyDescent="0.25">
      <c r="A4" s="1">
        <v>20230700000000</v>
      </c>
      <c r="B4">
        <v>100</v>
      </c>
      <c r="C4">
        <v>0</v>
      </c>
      <c r="D4">
        <v>5</v>
      </c>
      <c r="E4">
        <v>0</v>
      </c>
      <c r="F4">
        <v>888.49</v>
      </c>
      <c r="G4">
        <v>7955.14</v>
      </c>
      <c r="H4">
        <v>2937.51</v>
      </c>
      <c r="I4">
        <v>27843</v>
      </c>
      <c r="J4">
        <v>734.37699999999995</v>
      </c>
      <c r="K4">
        <v>34442</v>
      </c>
      <c r="L4">
        <v>780.56700000000001</v>
      </c>
      <c r="M4">
        <v>896.34199999999998</v>
      </c>
      <c r="N4">
        <v>783.04100000000005</v>
      </c>
      <c r="O4">
        <v>841.53499999999997</v>
      </c>
      <c r="P4">
        <v>820.1</v>
      </c>
      <c r="Q4">
        <v>879.23299999999995</v>
      </c>
      <c r="R4">
        <v>644.81799999999998</v>
      </c>
      <c r="S4">
        <v>899.846</v>
      </c>
      <c r="T4">
        <v>0.234122</v>
      </c>
      <c r="U4">
        <v>0.24646599999999999</v>
      </c>
      <c r="V4">
        <f t="shared" ref="V4:V67" si="0">(G4-7549.63)/7549.63*100</f>
        <v>5.371256604628309</v>
      </c>
      <c r="W4">
        <f t="shared" ref="W4:W67" si="1">(H4-3002.04)/3002.04*100</f>
        <v>-2.1495383139465076</v>
      </c>
      <c r="X4" s="1">
        <v>9.6900000000000004E-6</v>
      </c>
      <c r="Y4" s="1">
        <v>6.5899999999999996E-6</v>
      </c>
      <c r="Z4">
        <f t="shared" ref="Z4:Z67" si="2">(T4-0.233344)/0.233344*100</f>
        <v>0.33341332967635806</v>
      </c>
      <c r="AA4">
        <f t="shared" ref="AA4:AA67" si="3">(AD4-1.32206)/1.32206*100</f>
        <v>-0.33205754655614084</v>
      </c>
      <c r="AB4">
        <f t="shared" ref="AB4:AB45" si="4">(AF4-1.55301)/1.55301*100</f>
        <v>-10.634831713897526</v>
      </c>
      <c r="AC4">
        <f t="shared" ref="AC4:AC45" si="5">(AH4-1.37777)/1.37777*100</f>
        <v>-29.693345043076857</v>
      </c>
      <c r="AD4">
        <v>1.3176699999999999</v>
      </c>
      <c r="AE4">
        <v>1.34063</v>
      </c>
      <c r="AF4">
        <v>1.38785</v>
      </c>
      <c r="AG4">
        <v>1.5577300000000001</v>
      </c>
      <c r="AH4">
        <v>0.96866399999999997</v>
      </c>
      <c r="AI4">
        <v>1.3705700000000001</v>
      </c>
      <c r="AJ4">
        <v>1681</v>
      </c>
      <c r="AK4">
        <v>30680</v>
      </c>
      <c r="AL4">
        <v>49</v>
      </c>
      <c r="AM4">
        <v>1008</v>
      </c>
      <c r="AN4">
        <v>30</v>
      </c>
      <c r="AO4">
        <v>652</v>
      </c>
      <c r="AP4">
        <v>11</v>
      </c>
      <c r="AQ4">
        <v>331</v>
      </c>
      <c r="AR4">
        <v>1977.67</v>
      </c>
      <c r="AS4">
        <v>463.02800000000002</v>
      </c>
      <c r="AT4">
        <v>6921.85</v>
      </c>
      <c r="AU4">
        <v>115.75700000000001</v>
      </c>
      <c r="AV4">
        <v>8522</v>
      </c>
      <c r="AW4">
        <v>724.32500000000005</v>
      </c>
      <c r="AX4">
        <v>1051.24</v>
      </c>
      <c r="AY4">
        <v>698.41700000000003</v>
      </c>
      <c r="AZ4">
        <v>989.17600000000004</v>
      </c>
      <c r="BA4">
        <v>719</v>
      </c>
      <c r="BB4">
        <v>944.84</v>
      </c>
      <c r="BC4">
        <v>1431</v>
      </c>
      <c r="BD4">
        <v>1210.28</v>
      </c>
      <c r="BE4">
        <v>0.199073</v>
      </c>
      <c r="BF4">
        <v>0.24537300000000001</v>
      </c>
      <c r="BG4">
        <v>0</v>
      </c>
      <c r="BH4">
        <v>0</v>
      </c>
      <c r="BI4">
        <v>0</v>
      </c>
      <c r="BJ4" s="1">
        <v>3.0800000000000002E-6</v>
      </c>
      <c r="BK4">
        <f t="shared" ref="BK4:BK46" si="6">(BE4-0.2043)/0.2043*100</f>
        <v>-2.5584924131179685</v>
      </c>
      <c r="BL4">
        <f t="shared" ref="BL4:BL46" si="7">(BO4-0.957926)/0.957926*100</f>
        <v>-7.1137018934656844</v>
      </c>
      <c r="BM4">
        <v>0</v>
      </c>
      <c r="BN4">
        <v>0</v>
      </c>
      <c r="BO4">
        <v>0.88978199999999996</v>
      </c>
      <c r="BP4">
        <v>1.08413</v>
      </c>
      <c r="BQ4">
        <v>1.15012</v>
      </c>
      <c r="BR4">
        <v>1.2723899999999999</v>
      </c>
      <c r="BS4">
        <v>0.7994</v>
      </c>
      <c r="BT4">
        <v>1.2534799999999999</v>
      </c>
      <c r="BU4">
        <v>397</v>
      </c>
      <c r="BV4">
        <v>7635</v>
      </c>
      <c r="BW4">
        <v>12</v>
      </c>
      <c r="BX4">
        <v>233</v>
      </c>
      <c r="BY4">
        <v>6</v>
      </c>
      <c r="BZ4">
        <v>162</v>
      </c>
      <c r="CA4">
        <v>1</v>
      </c>
      <c r="CB4">
        <v>76</v>
      </c>
    </row>
    <row r="5" spans="1:80" x14ac:dyDescent="0.25">
      <c r="A5" s="1">
        <v>20230700000000</v>
      </c>
      <c r="B5">
        <v>100</v>
      </c>
      <c r="C5">
        <v>0</v>
      </c>
      <c r="D5">
        <v>10</v>
      </c>
      <c r="E5">
        <v>0</v>
      </c>
      <c r="F5">
        <v>776.76300000000003</v>
      </c>
      <c r="G5">
        <v>7405.06</v>
      </c>
      <c r="H5">
        <v>3046.18</v>
      </c>
      <c r="I5">
        <v>25917.7</v>
      </c>
      <c r="J5">
        <v>761.54499999999996</v>
      </c>
      <c r="K5">
        <v>34469</v>
      </c>
      <c r="L5">
        <v>759.18700000000001</v>
      </c>
      <c r="M5">
        <v>778.19200000000001</v>
      </c>
      <c r="N5">
        <v>797.91499999999996</v>
      </c>
      <c r="O5">
        <v>790.98900000000003</v>
      </c>
      <c r="P5">
        <v>739.56299999999999</v>
      </c>
      <c r="Q5">
        <v>771.14099999999996</v>
      </c>
      <c r="R5">
        <v>834.13900000000001</v>
      </c>
      <c r="S5">
        <v>786.96199999999999</v>
      </c>
      <c r="T5">
        <v>0.23411599999999999</v>
      </c>
      <c r="U5">
        <v>0.22860800000000001</v>
      </c>
      <c r="V5">
        <f t="shared" si="0"/>
        <v>-1.9149282812535144</v>
      </c>
      <c r="W5">
        <f t="shared" si="1"/>
        <v>1.4703335065488758</v>
      </c>
      <c r="X5" s="1">
        <v>4.3200000000000001E-6</v>
      </c>
      <c r="Y5" s="1">
        <v>9.3700000000000001E-6</v>
      </c>
      <c r="Z5">
        <f t="shared" si="2"/>
        <v>0.33084201865057378</v>
      </c>
      <c r="AA5">
        <f t="shared" si="3"/>
        <v>-1.785092960985134</v>
      </c>
      <c r="AB5">
        <f t="shared" si="4"/>
        <v>-21.269663427795052</v>
      </c>
      <c r="AC5">
        <f t="shared" si="5"/>
        <v>-6.5032625184174355</v>
      </c>
      <c r="AD5">
        <v>1.2984599999999999</v>
      </c>
      <c r="AE5">
        <v>1.345</v>
      </c>
      <c r="AF5">
        <v>1.2226900000000001</v>
      </c>
      <c r="AG5">
        <v>1.5721799999999999</v>
      </c>
      <c r="AH5">
        <v>1.28817</v>
      </c>
      <c r="AI5">
        <v>1.3992</v>
      </c>
      <c r="AJ5">
        <v>3232</v>
      </c>
      <c r="AK5">
        <v>29082</v>
      </c>
      <c r="AL5">
        <v>117</v>
      </c>
      <c r="AM5">
        <v>969</v>
      </c>
      <c r="AN5">
        <v>71</v>
      </c>
      <c r="AO5">
        <v>646</v>
      </c>
      <c r="AP5">
        <v>36</v>
      </c>
      <c r="AQ5">
        <v>316</v>
      </c>
      <c r="AR5">
        <v>309331</v>
      </c>
      <c r="AS5" s="1">
        <v>4310000</v>
      </c>
      <c r="AT5" s="1">
        <v>1080000</v>
      </c>
      <c r="AU5" s="1">
        <v>1080000</v>
      </c>
      <c r="AV5">
        <v>7996</v>
      </c>
      <c r="AW5">
        <v>640.73099999999999</v>
      </c>
      <c r="AX5">
        <v>734.8</v>
      </c>
      <c r="AY5">
        <v>677.06200000000001</v>
      </c>
      <c r="AZ5">
        <v>709.02700000000004</v>
      </c>
      <c r="BA5">
        <v>767</v>
      </c>
      <c r="BB5">
        <v>713.54899999999998</v>
      </c>
      <c r="BC5">
        <v>789</v>
      </c>
      <c r="BD5">
        <v>718.18399999999997</v>
      </c>
      <c r="BE5">
        <v>0.181065</v>
      </c>
      <c r="BF5">
        <v>0.190111</v>
      </c>
      <c r="BG5">
        <v>0</v>
      </c>
      <c r="BH5">
        <v>0</v>
      </c>
      <c r="BI5" s="1">
        <v>5.8200000000000002E-6</v>
      </c>
      <c r="BJ5" s="1">
        <v>7.0099999999999998E-6</v>
      </c>
      <c r="BK5">
        <f t="shared" si="6"/>
        <v>-11.372980910425847</v>
      </c>
      <c r="BL5">
        <f t="shared" si="7"/>
        <v>-11.953532945133558</v>
      </c>
      <c r="BM5">
        <v>0</v>
      </c>
      <c r="BN5">
        <v>0</v>
      </c>
      <c r="BO5">
        <v>0.84341999999999995</v>
      </c>
      <c r="BP5">
        <v>0.96216400000000002</v>
      </c>
      <c r="BQ5">
        <v>0.890679</v>
      </c>
      <c r="BR5">
        <v>1.16954</v>
      </c>
      <c r="BS5">
        <v>1.1140000000000001</v>
      </c>
      <c r="BT5">
        <v>0.94457199999999997</v>
      </c>
      <c r="BU5">
        <v>726</v>
      </c>
      <c r="BV5">
        <v>6764</v>
      </c>
      <c r="BW5">
        <v>32</v>
      </c>
      <c r="BX5">
        <v>226</v>
      </c>
      <c r="BY5">
        <v>16</v>
      </c>
      <c r="BZ5">
        <v>144</v>
      </c>
      <c r="CA5">
        <v>12</v>
      </c>
      <c r="CB5">
        <v>76</v>
      </c>
    </row>
    <row r="6" spans="1:80" x14ac:dyDescent="0.25">
      <c r="A6" s="1">
        <v>20230700000000</v>
      </c>
      <c r="B6">
        <v>100</v>
      </c>
      <c r="C6">
        <v>0</v>
      </c>
      <c r="D6">
        <v>15</v>
      </c>
      <c r="E6">
        <v>0</v>
      </c>
      <c r="F6">
        <v>766.298</v>
      </c>
      <c r="G6">
        <v>7429.99</v>
      </c>
      <c r="H6">
        <v>2940.11</v>
      </c>
      <c r="I6">
        <v>26005</v>
      </c>
      <c r="J6">
        <v>735.029</v>
      </c>
      <c r="K6">
        <v>34606</v>
      </c>
      <c r="L6">
        <v>723.16600000000005</v>
      </c>
      <c r="M6">
        <v>775.17</v>
      </c>
      <c r="N6">
        <v>759.08100000000002</v>
      </c>
      <c r="O6">
        <v>738.53899999999999</v>
      </c>
      <c r="P6">
        <v>662.71600000000001</v>
      </c>
      <c r="Q6">
        <v>788.44100000000003</v>
      </c>
      <c r="R6">
        <v>773.89099999999996</v>
      </c>
      <c r="S6">
        <v>727.59</v>
      </c>
      <c r="T6">
        <v>0.22844100000000001</v>
      </c>
      <c r="U6">
        <v>0.229159</v>
      </c>
      <c r="V6">
        <f t="shared" si="0"/>
        <v>-1.5847134230419284</v>
      </c>
      <c r="W6">
        <f t="shared" si="1"/>
        <v>-2.062930540565743</v>
      </c>
      <c r="X6" s="1">
        <v>4.4000000000000002E-6</v>
      </c>
      <c r="Y6" s="1">
        <v>3.7699999999999999E-6</v>
      </c>
      <c r="Z6">
        <f t="shared" si="2"/>
        <v>-2.1011896599012578</v>
      </c>
      <c r="AA6">
        <f t="shared" si="3"/>
        <v>-7.5079799706518537</v>
      </c>
      <c r="AB6">
        <f t="shared" si="4"/>
        <v>-19.214943883168818</v>
      </c>
      <c r="AC6">
        <f t="shared" si="5"/>
        <v>-12.915072907669639</v>
      </c>
      <c r="AD6">
        <v>1.2228000000000001</v>
      </c>
      <c r="AE6">
        <v>1.2829699999999999</v>
      </c>
      <c r="AF6">
        <v>1.2545999999999999</v>
      </c>
      <c r="AG6">
        <v>1.54427</v>
      </c>
      <c r="AH6">
        <v>1.19983</v>
      </c>
      <c r="AI6">
        <v>1.35212</v>
      </c>
      <c r="AJ6">
        <v>4838</v>
      </c>
      <c r="AK6">
        <v>27600</v>
      </c>
      <c r="AL6">
        <v>186</v>
      </c>
      <c r="AM6">
        <v>913</v>
      </c>
      <c r="AN6">
        <v>109</v>
      </c>
      <c r="AO6">
        <v>598</v>
      </c>
      <c r="AP6">
        <v>55</v>
      </c>
      <c r="AQ6">
        <v>307</v>
      </c>
      <c r="AR6">
        <v>309356</v>
      </c>
      <c r="AS6" s="1">
        <v>4310000</v>
      </c>
      <c r="AT6" s="1">
        <v>1080000</v>
      </c>
      <c r="AU6" s="1">
        <v>1080000</v>
      </c>
      <c r="AV6">
        <v>7875</v>
      </c>
      <c r="AW6">
        <v>577.27300000000002</v>
      </c>
      <c r="AX6">
        <v>762.29</v>
      </c>
      <c r="AY6">
        <v>834.471</v>
      </c>
      <c r="AZ6">
        <v>765.12099999999998</v>
      </c>
      <c r="BA6">
        <v>822.21699999999998</v>
      </c>
      <c r="BB6">
        <v>800.01400000000001</v>
      </c>
      <c r="BC6">
        <v>841</v>
      </c>
      <c r="BD6">
        <v>718.13499999999999</v>
      </c>
      <c r="BE6">
        <v>0.175453</v>
      </c>
      <c r="BF6">
        <v>0.19737199999999999</v>
      </c>
      <c r="BG6">
        <v>0</v>
      </c>
      <c r="BH6">
        <v>0</v>
      </c>
      <c r="BI6">
        <v>0</v>
      </c>
      <c r="BJ6" s="1">
        <v>1.99E-6</v>
      </c>
      <c r="BK6">
        <f t="shared" si="6"/>
        <v>-14.119921683798342</v>
      </c>
      <c r="BL6">
        <f t="shared" si="7"/>
        <v>-18.618139605773312</v>
      </c>
      <c r="BM6">
        <v>0</v>
      </c>
      <c r="BN6">
        <v>0</v>
      </c>
      <c r="BO6">
        <v>0.77957799999999999</v>
      </c>
      <c r="BP6">
        <v>1.00661</v>
      </c>
      <c r="BQ6">
        <v>1.09239</v>
      </c>
      <c r="BR6">
        <v>1.1522600000000001</v>
      </c>
      <c r="BS6">
        <v>0.84837799999999997</v>
      </c>
      <c r="BT6">
        <v>0.89707999999999999</v>
      </c>
      <c r="BU6">
        <v>1075</v>
      </c>
      <c r="BV6">
        <v>6349</v>
      </c>
      <c r="BW6">
        <v>34</v>
      </c>
      <c r="BX6">
        <v>182</v>
      </c>
      <c r="BY6">
        <v>23</v>
      </c>
      <c r="BZ6">
        <v>144</v>
      </c>
      <c r="CA6">
        <v>16</v>
      </c>
      <c r="CB6">
        <v>52</v>
      </c>
    </row>
    <row r="7" spans="1:80" x14ac:dyDescent="0.25">
      <c r="A7" s="1">
        <v>20230700000000</v>
      </c>
      <c r="B7">
        <v>100</v>
      </c>
      <c r="C7">
        <v>0</v>
      </c>
      <c r="D7">
        <v>20</v>
      </c>
      <c r="E7">
        <v>0</v>
      </c>
      <c r="F7">
        <v>764.40599999999995</v>
      </c>
      <c r="G7">
        <v>7421.08</v>
      </c>
      <c r="H7">
        <v>2995.94</v>
      </c>
      <c r="I7">
        <v>25973.8</v>
      </c>
      <c r="J7">
        <v>748.98599999999999</v>
      </c>
      <c r="K7">
        <v>34699</v>
      </c>
      <c r="L7">
        <v>712.94</v>
      </c>
      <c r="M7">
        <v>776.43799999999999</v>
      </c>
      <c r="N7">
        <v>775.28399999999999</v>
      </c>
      <c r="O7">
        <v>794.22699999999998</v>
      </c>
      <c r="P7">
        <v>655.90200000000004</v>
      </c>
      <c r="Q7">
        <v>805.51199999999994</v>
      </c>
      <c r="R7">
        <v>740.29399999999998</v>
      </c>
      <c r="S7">
        <v>742.75900000000001</v>
      </c>
      <c r="T7">
        <v>0.22370599999999999</v>
      </c>
      <c r="U7">
        <v>0.22890199999999999</v>
      </c>
      <c r="V7">
        <f t="shared" si="0"/>
        <v>-1.7027324517890303</v>
      </c>
      <c r="W7">
        <f t="shared" si="1"/>
        <v>-0.20319516062410592</v>
      </c>
      <c r="X7" s="1">
        <v>3.9099999999999998E-6</v>
      </c>
      <c r="Y7" s="1">
        <v>8.3899999999999993E-6</v>
      </c>
      <c r="Z7">
        <f t="shared" si="2"/>
        <v>-4.1303826110806394</v>
      </c>
      <c r="AA7">
        <f t="shared" si="3"/>
        <v>-12.78081176346006</v>
      </c>
      <c r="AB7">
        <f t="shared" si="4"/>
        <v>-16.719789312367599</v>
      </c>
      <c r="AC7">
        <f t="shared" si="5"/>
        <v>-7.2218149618586498</v>
      </c>
      <c r="AD7">
        <v>1.1530899999999999</v>
      </c>
      <c r="AE7">
        <v>1.3717999999999999</v>
      </c>
      <c r="AF7">
        <v>1.29335</v>
      </c>
      <c r="AG7">
        <v>1.6019300000000001</v>
      </c>
      <c r="AH7">
        <v>1.27827</v>
      </c>
      <c r="AI7">
        <v>1.41832</v>
      </c>
      <c r="AJ7">
        <v>6591</v>
      </c>
      <c r="AK7">
        <v>25979</v>
      </c>
      <c r="AL7">
        <v>232</v>
      </c>
      <c r="AM7">
        <v>823</v>
      </c>
      <c r="AN7">
        <v>143</v>
      </c>
      <c r="AO7">
        <v>564</v>
      </c>
      <c r="AP7">
        <v>68</v>
      </c>
      <c r="AQ7">
        <v>299</v>
      </c>
      <c r="AR7">
        <v>1410.32</v>
      </c>
      <c r="AS7">
        <v>490.81</v>
      </c>
      <c r="AT7">
        <v>4936.1099999999997</v>
      </c>
      <c r="AU7">
        <v>122.703</v>
      </c>
      <c r="AV7">
        <v>7816</v>
      </c>
      <c r="AW7">
        <v>584.68399999999997</v>
      </c>
      <c r="AX7">
        <v>821.48800000000006</v>
      </c>
      <c r="AY7">
        <v>886.49</v>
      </c>
      <c r="AZ7">
        <v>763.82299999999998</v>
      </c>
      <c r="BA7">
        <v>634.06899999999996</v>
      </c>
      <c r="BB7">
        <v>815.96799999999996</v>
      </c>
      <c r="BC7">
        <v>970.93799999999999</v>
      </c>
      <c r="BD7">
        <v>713.25800000000004</v>
      </c>
      <c r="BE7">
        <v>0.16784299999999999</v>
      </c>
      <c r="BF7">
        <v>0.19824800000000001</v>
      </c>
      <c r="BG7">
        <v>0</v>
      </c>
      <c r="BH7">
        <v>0</v>
      </c>
      <c r="BI7">
        <v>0</v>
      </c>
      <c r="BJ7" s="1">
        <v>7.17E-6</v>
      </c>
      <c r="BK7">
        <f t="shared" si="6"/>
        <v>-17.844836025452775</v>
      </c>
      <c r="BL7">
        <f t="shared" si="7"/>
        <v>-4.7818933821610479</v>
      </c>
      <c r="BM7">
        <v>0</v>
      </c>
      <c r="BN7">
        <v>0</v>
      </c>
      <c r="BO7">
        <v>0.91211900000000001</v>
      </c>
      <c r="BP7">
        <v>0.98781699999999995</v>
      </c>
      <c r="BQ7">
        <v>0.96129699999999996</v>
      </c>
      <c r="BR7">
        <v>1.05823</v>
      </c>
      <c r="BS7">
        <v>0.92613500000000004</v>
      </c>
      <c r="BT7">
        <v>1.0422800000000001</v>
      </c>
      <c r="BU7">
        <v>1383</v>
      </c>
      <c r="BV7">
        <v>5943</v>
      </c>
      <c r="BW7">
        <v>51</v>
      </c>
      <c r="BX7">
        <v>203</v>
      </c>
      <c r="BY7">
        <v>29</v>
      </c>
      <c r="BZ7">
        <v>125</v>
      </c>
      <c r="CA7">
        <v>16</v>
      </c>
      <c r="CB7">
        <v>66</v>
      </c>
    </row>
    <row r="8" spans="1:80" x14ac:dyDescent="0.25">
      <c r="A8" s="1">
        <v>20230700000000</v>
      </c>
      <c r="B8">
        <v>100</v>
      </c>
      <c r="C8">
        <v>0</v>
      </c>
      <c r="D8">
        <v>25</v>
      </c>
      <c r="E8">
        <v>0</v>
      </c>
      <c r="F8">
        <v>759.79300000000001</v>
      </c>
      <c r="G8">
        <v>7399.03</v>
      </c>
      <c r="H8">
        <v>2951.51</v>
      </c>
      <c r="I8">
        <v>25896.6</v>
      </c>
      <c r="J8">
        <v>737.87699999999995</v>
      </c>
      <c r="K8">
        <v>34443</v>
      </c>
      <c r="L8">
        <v>724.97900000000004</v>
      </c>
      <c r="M8">
        <v>772.16</v>
      </c>
      <c r="N8">
        <v>741.154</v>
      </c>
      <c r="O8">
        <v>762.65099999999995</v>
      </c>
      <c r="P8">
        <v>702.55200000000002</v>
      </c>
      <c r="Q8">
        <v>748.31399999999996</v>
      </c>
      <c r="R8">
        <v>860</v>
      </c>
      <c r="S8">
        <v>721.37</v>
      </c>
      <c r="T8">
        <v>0.22725699999999999</v>
      </c>
      <c r="U8">
        <v>0.229406</v>
      </c>
      <c r="V8">
        <f t="shared" si="0"/>
        <v>-1.9947997451530783</v>
      </c>
      <c r="W8">
        <f t="shared" si="1"/>
        <v>-1.6831887649731432</v>
      </c>
      <c r="X8" s="1">
        <v>5.9000000000000003E-6</v>
      </c>
      <c r="Y8" s="1">
        <v>9.5899999999999997E-6</v>
      </c>
      <c r="Z8">
        <f t="shared" si="2"/>
        <v>-2.6085950356555165</v>
      </c>
      <c r="AA8">
        <f t="shared" si="3"/>
        <v>-6.4407061706730451</v>
      </c>
      <c r="AB8">
        <f t="shared" si="4"/>
        <v>-10.95807496410197</v>
      </c>
      <c r="AC8">
        <f t="shared" si="5"/>
        <v>-6.1483411599904079</v>
      </c>
      <c r="AD8">
        <v>1.23691</v>
      </c>
      <c r="AE8">
        <v>1.3488500000000001</v>
      </c>
      <c r="AF8">
        <v>1.38283</v>
      </c>
      <c r="AG8">
        <v>1.57951</v>
      </c>
      <c r="AH8">
        <v>1.2930600000000001</v>
      </c>
      <c r="AI8">
        <v>1.3749100000000001</v>
      </c>
      <c r="AJ8">
        <v>8013</v>
      </c>
      <c r="AK8">
        <v>24315</v>
      </c>
      <c r="AL8">
        <v>273</v>
      </c>
      <c r="AM8">
        <v>769</v>
      </c>
      <c r="AN8">
        <v>192</v>
      </c>
      <c r="AO8">
        <v>522</v>
      </c>
      <c r="AP8">
        <v>86</v>
      </c>
      <c r="AQ8">
        <v>273</v>
      </c>
      <c r="AR8">
        <v>1373.91</v>
      </c>
      <c r="AS8">
        <v>334.72300000000001</v>
      </c>
      <c r="AT8">
        <v>4808.7</v>
      </c>
      <c r="AU8">
        <v>83.680700000000002</v>
      </c>
      <c r="AV8">
        <v>7692</v>
      </c>
      <c r="AW8">
        <v>619.62400000000002</v>
      </c>
      <c r="AX8">
        <v>746.726</v>
      </c>
      <c r="AY8">
        <v>615.18600000000004</v>
      </c>
      <c r="AZ8">
        <v>702.65899999999999</v>
      </c>
      <c r="BA8">
        <v>723.05700000000002</v>
      </c>
      <c r="BB8">
        <v>809.03899999999999</v>
      </c>
      <c r="BC8">
        <v>777</v>
      </c>
      <c r="BD8">
        <v>709.625</v>
      </c>
      <c r="BE8">
        <v>0.17557700000000001</v>
      </c>
      <c r="BF8">
        <v>0.18992800000000001</v>
      </c>
      <c r="BG8">
        <v>0</v>
      </c>
      <c r="BH8">
        <v>0</v>
      </c>
      <c r="BI8" s="1">
        <v>1.1E-5</v>
      </c>
      <c r="BJ8" s="1">
        <v>6.7599999999999997E-6</v>
      </c>
      <c r="BK8">
        <f t="shared" si="6"/>
        <v>-14.059226627508565</v>
      </c>
      <c r="BL8">
        <f t="shared" si="7"/>
        <v>-16.11429275330245</v>
      </c>
      <c r="BM8">
        <v>0</v>
      </c>
      <c r="BN8">
        <v>0</v>
      </c>
      <c r="BO8">
        <v>0.80356300000000003</v>
      </c>
      <c r="BP8">
        <v>0.91810099999999994</v>
      </c>
      <c r="BQ8">
        <v>1.1000799999999999</v>
      </c>
      <c r="BR8">
        <v>1.1890099999999999</v>
      </c>
      <c r="BS8">
        <v>0.76171900000000003</v>
      </c>
      <c r="BT8">
        <v>0.968499</v>
      </c>
      <c r="BU8">
        <v>1802</v>
      </c>
      <c r="BV8">
        <v>5435</v>
      </c>
      <c r="BW8">
        <v>59</v>
      </c>
      <c r="BX8">
        <v>170</v>
      </c>
      <c r="BY8">
        <v>35</v>
      </c>
      <c r="BZ8">
        <v>102</v>
      </c>
      <c r="CA8">
        <v>25</v>
      </c>
      <c r="CB8">
        <v>64</v>
      </c>
    </row>
    <row r="9" spans="1:80" x14ac:dyDescent="0.25">
      <c r="A9" s="1">
        <v>20230700000000</v>
      </c>
      <c r="B9">
        <v>100</v>
      </c>
      <c r="C9">
        <v>0</v>
      </c>
      <c r="D9">
        <v>30</v>
      </c>
      <c r="E9">
        <v>0</v>
      </c>
      <c r="F9">
        <v>779.96100000000001</v>
      </c>
      <c r="G9">
        <v>7575.3</v>
      </c>
      <c r="H9">
        <v>3025.34</v>
      </c>
      <c r="I9">
        <v>26513.5</v>
      </c>
      <c r="J9">
        <v>756.33500000000004</v>
      </c>
      <c r="K9">
        <v>34677</v>
      </c>
      <c r="L9">
        <v>785.65700000000004</v>
      </c>
      <c r="M9">
        <v>774.92399999999998</v>
      </c>
      <c r="N9">
        <v>796.56500000000005</v>
      </c>
      <c r="O9">
        <v>821.81700000000001</v>
      </c>
      <c r="P9">
        <v>818.69500000000005</v>
      </c>
      <c r="Q9">
        <v>777.51199999999994</v>
      </c>
      <c r="R9">
        <v>807.59199999999998</v>
      </c>
      <c r="S9">
        <v>830.12199999999996</v>
      </c>
      <c r="T9">
        <v>0.237979</v>
      </c>
      <c r="U9">
        <v>0.23025899999999999</v>
      </c>
      <c r="V9">
        <f t="shared" si="0"/>
        <v>0.34001666306825729</v>
      </c>
      <c r="W9">
        <f t="shared" si="1"/>
        <v>0.77613889221996324</v>
      </c>
      <c r="X9" s="1">
        <v>4.6099999999999999E-6</v>
      </c>
      <c r="Y9" s="1">
        <v>4.3800000000000004E-6</v>
      </c>
      <c r="Z9">
        <f t="shared" si="2"/>
        <v>1.9863377674163469</v>
      </c>
      <c r="AA9">
        <f t="shared" si="3"/>
        <v>-2.3765941031420663</v>
      </c>
      <c r="AB9">
        <f t="shared" si="4"/>
        <v>-4.9690600833220628</v>
      </c>
      <c r="AC9">
        <f t="shared" si="5"/>
        <v>-8.6008550048266432</v>
      </c>
      <c r="AD9">
        <v>1.29064</v>
      </c>
      <c r="AE9">
        <v>1.40032</v>
      </c>
      <c r="AF9">
        <v>1.47584</v>
      </c>
      <c r="AG9">
        <v>1.5787899999999999</v>
      </c>
      <c r="AH9">
        <v>1.2592699999999999</v>
      </c>
      <c r="AI9">
        <v>1.52017</v>
      </c>
      <c r="AJ9">
        <v>9753</v>
      </c>
      <c r="AK9">
        <v>22819</v>
      </c>
      <c r="AL9">
        <v>313</v>
      </c>
      <c r="AM9">
        <v>782</v>
      </c>
      <c r="AN9">
        <v>213</v>
      </c>
      <c r="AO9">
        <v>465</v>
      </c>
      <c r="AP9">
        <v>103</v>
      </c>
      <c r="AQ9">
        <v>229</v>
      </c>
      <c r="AR9">
        <v>1306.78</v>
      </c>
      <c r="AS9">
        <v>536.62400000000002</v>
      </c>
      <c r="AT9">
        <v>4573.74</v>
      </c>
      <c r="AU9">
        <v>134.15600000000001</v>
      </c>
      <c r="AV9">
        <v>7844</v>
      </c>
      <c r="AW9">
        <v>639.11800000000005</v>
      </c>
      <c r="AX9">
        <v>678.90800000000002</v>
      </c>
      <c r="AY9">
        <v>681.16300000000001</v>
      </c>
      <c r="AZ9">
        <v>648.27700000000004</v>
      </c>
      <c r="BA9">
        <v>804.05799999999999</v>
      </c>
      <c r="BB9">
        <v>745.48500000000001</v>
      </c>
      <c r="BC9">
        <v>804.76900000000001</v>
      </c>
      <c r="BD9">
        <v>668.053</v>
      </c>
      <c r="BE9">
        <v>0.176507</v>
      </c>
      <c r="BF9">
        <v>0.17859700000000001</v>
      </c>
      <c r="BG9">
        <v>0</v>
      </c>
      <c r="BH9">
        <v>0</v>
      </c>
      <c r="BI9" s="1">
        <v>3.7699999999999999E-6</v>
      </c>
      <c r="BJ9" s="1">
        <v>2.7599999999999998E-6</v>
      </c>
      <c r="BK9">
        <f t="shared" si="6"/>
        <v>-13.604013705335296</v>
      </c>
      <c r="BL9">
        <f t="shared" si="7"/>
        <v>7.1679858360666513</v>
      </c>
      <c r="BM9">
        <v>0</v>
      </c>
      <c r="BN9">
        <v>0</v>
      </c>
      <c r="BO9">
        <v>1.0265899999999999</v>
      </c>
      <c r="BP9">
        <v>0.96792800000000001</v>
      </c>
      <c r="BQ9">
        <v>1.1908799999999999</v>
      </c>
      <c r="BR9">
        <v>1.24719</v>
      </c>
      <c r="BS9">
        <v>1.00268</v>
      </c>
      <c r="BT9">
        <v>1.0516099999999999</v>
      </c>
      <c r="BU9">
        <v>2141</v>
      </c>
      <c r="BV9">
        <v>5201</v>
      </c>
      <c r="BW9">
        <v>80</v>
      </c>
      <c r="BX9">
        <v>184</v>
      </c>
      <c r="BY9">
        <v>52</v>
      </c>
      <c r="BZ9">
        <v>103</v>
      </c>
      <c r="CA9">
        <v>26</v>
      </c>
      <c r="CB9">
        <v>57</v>
      </c>
    </row>
    <row r="10" spans="1:80" x14ac:dyDescent="0.25">
      <c r="A10" s="1">
        <v>20230700000000</v>
      </c>
      <c r="B10">
        <v>100</v>
      </c>
      <c r="C10">
        <v>0</v>
      </c>
      <c r="D10">
        <v>35</v>
      </c>
      <c r="E10">
        <v>0</v>
      </c>
      <c r="F10">
        <v>801.78</v>
      </c>
      <c r="G10">
        <v>7765.25</v>
      </c>
      <c r="H10">
        <v>3052.03</v>
      </c>
      <c r="I10">
        <v>27178.400000000001</v>
      </c>
      <c r="J10">
        <v>763.00599999999997</v>
      </c>
      <c r="K10">
        <v>34740</v>
      </c>
      <c r="L10">
        <v>811.11800000000005</v>
      </c>
      <c r="M10">
        <v>797.03700000000003</v>
      </c>
      <c r="N10">
        <v>808.47</v>
      </c>
      <c r="O10">
        <v>821.149</v>
      </c>
      <c r="P10">
        <v>836.32100000000003</v>
      </c>
      <c r="Q10">
        <v>766.22</v>
      </c>
      <c r="R10">
        <v>814.18799999999999</v>
      </c>
      <c r="S10">
        <v>728.22900000000004</v>
      </c>
      <c r="T10">
        <v>0.24462400000000001</v>
      </c>
      <c r="U10">
        <v>0.235177</v>
      </c>
      <c r="V10">
        <f t="shared" si="0"/>
        <v>2.856034004315442</v>
      </c>
      <c r="W10">
        <f t="shared" si="1"/>
        <v>1.6652009966556154</v>
      </c>
      <c r="X10" s="1">
        <v>6.4400000000000002E-6</v>
      </c>
      <c r="Y10" s="1">
        <v>4.87E-6</v>
      </c>
      <c r="Z10">
        <f t="shared" si="2"/>
        <v>4.8340647284695608</v>
      </c>
      <c r="AA10">
        <f t="shared" si="3"/>
        <v>-3.7827330075790893</v>
      </c>
      <c r="AB10">
        <f t="shared" si="4"/>
        <v>-9.1911835725462225</v>
      </c>
      <c r="AC10">
        <f t="shared" si="5"/>
        <v>-8.022383997329019</v>
      </c>
      <c r="AD10">
        <v>1.2720499999999999</v>
      </c>
      <c r="AE10">
        <v>1.38819</v>
      </c>
      <c r="AF10">
        <v>1.4102699999999999</v>
      </c>
      <c r="AG10">
        <v>1.54427</v>
      </c>
      <c r="AH10">
        <v>1.2672399999999999</v>
      </c>
      <c r="AI10">
        <v>1.4303600000000001</v>
      </c>
      <c r="AJ10">
        <v>11396</v>
      </c>
      <c r="AK10">
        <v>21165</v>
      </c>
      <c r="AL10">
        <v>381</v>
      </c>
      <c r="AM10">
        <v>698</v>
      </c>
      <c r="AN10">
        <v>277</v>
      </c>
      <c r="AO10">
        <v>459</v>
      </c>
      <c r="AP10">
        <v>133</v>
      </c>
      <c r="AQ10">
        <v>231</v>
      </c>
      <c r="AR10">
        <v>1473.63</v>
      </c>
      <c r="AS10">
        <v>393.06599999999997</v>
      </c>
      <c r="AT10">
        <v>5157.6899999999996</v>
      </c>
      <c r="AU10">
        <v>98.266499999999994</v>
      </c>
      <c r="AV10">
        <v>8097</v>
      </c>
      <c r="AW10">
        <v>694.30700000000002</v>
      </c>
      <c r="AX10">
        <v>737.41399999999999</v>
      </c>
      <c r="AY10">
        <v>797.18399999999997</v>
      </c>
      <c r="AZ10">
        <v>741.89499999999998</v>
      </c>
      <c r="BA10">
        <v>795.38300000000004</v>
      </c>
      <c r="BB10">
        <v>713.19799999999998</v>
      </c>
      <c r="BC10">
        <v>655.53300000000002</v>
      </c>
      <c r="BD10">
        <v>553.84100000000001</v>
      </c>
      <c r="BE10">
        <v>0.18917600000000001</v>
      </c>
      <c r="BF10">
        <v>0.192082</v>
      </c>
      <c r="BG10">
        <v>0</v>
      </c>
      <c r="BH10">
        <v>0</v>
      </c>
      <c r="BI10" s="1">
        <v>3.67E-6</v>
      </c>
      <c r="BJ10" s="1">
        <v>2.6000000000000001E-6</v>
      </c>
      <c r="BK10">
        <f t="shared" si="6"/>
        <v>-7.4028389623103266</v>
      </c>
      <c r="BL10">
        <f t="shared" si="7"/>
        <v>-16.388426663437471</v>
      </c>
      <c r="BM10">
        <v>0</v>
      </c>
      <c r="BN10">
        <v>0</v>
      </c>
      <c r="BO10">
        <v>0.80093700000000001</v>
      </c>
      <c r="BP10">
        <v>1.03182</v>
      </c>
      <c r="BQ10">
        <v>1.0331699999999999</v>
      </c>
      <c r="BR10">
        <v>1.1071899999999999</v>
      </c>
      <c r="BS10">
        <v>0.75007000000000001</v>
      </c>
      <c r="BT10">
        <v>0.85306800000000005</v>
      </c>
      <c r="BU10">
        <v>2635</v>
      </c>
      <c r="BV10">
        <v>4946</v>
      </c>
      <c r="BW10">
        <v>98</v>
      </c>
      <c r="BX10">
        <v>152</v>
      </c>
      <c r="BY10">
        <v>81</v>
      </c>
      <c r="BZ10">
        <v>111</v>
      </c>
      <c r="CA10">
        <v>30</v>
      </c>
      <c r="CB10">
        <v>44</v>
      </c>
    </row>
    <row r="11" spans="1:80" x14ac:dyDescent="0.25">
      <c r="A11" s="1">
        <v>20230700000000</v>
      </c>
      <c r="B11">
        <v>100</v>
      </c>
      <c r="C11">
        <v>0</v>
      </c>
      <c r="D11">
        <v>40</v>
      </c>
      <c r="E11">
        <v>0</v>
      </c>
      <c r="F11">
        <v>808.89099999999996</v>
      </c>
      <c r="G11">
        <v>7824.36</v>
      </c>
      <c r="H11">
        <v>2998.1</v>
      </c>
      <c r="I11">
        <v>27385.3</v>
      </c>
      <c r="J11">
        <v>749.52599999999995</v>
      </c>
      <c r="K11">
        <v>34735</v>
      </c>
      <c r="L11">
        <v>825.34500000000003</v>
      </c>
      <c r="M11">
        <v>796.81200000000001</v>
      </c>
      <c r="N11">
        <v>834.26599999999996</v>
      </c>
      <c r="O11">
        <v>799.41700000000003</v>
      </c>
      <c r="P11">
        <v>792.95899999999995</v>
      </c>
      <c r="Q11">
        <v>840.81200000000001</v>
      </c>
      <c r="R11">
        <v>764.26800000000003</v>
      </c>
      <c r="S11">
        <v>868.01</v>
      </c>
      <c r="T11">
        <v>0.24851300000000001</v>
      </c>
      <c r="U11">
        <v>0.23475799999999999</v>
      </c>
      <c r="V11">
        <f t="shared" si="0"/>
        <v>3.6389862814468996</v>
      </c>
      <c r="W11">
        <f t="shared" si="1"/>
        <v>-0.13124408735393447</v>
      </c>
      <c r="X11" s="1">
        <v>5.4299999999999997E-6</v>
      </c>
      <c r="Y11" s="1">
        <v>8.9800000000000004E-6</v>
      </c>
      <c r="Z11">
        <f t="shared" si="2"/>
        <v>6.5007028250137209</v>
      </c>
      <c r="AA11">
        <f t="shared" si="3"/>
        <v>-6.3597718711707438</v>
      </c>
      <c r="AB11">
        <f t="shared" si="4"/>
        <v>-10.278105099130084</v>
      </c>
      <c r="AC11">
        <f t="shared" si="5"/>
        <v>-11.565065286658879</v>
      </c>
      <c r="AD11">
        <v>1.2379800000000001</v>
      </c>
      <c r="AE11">
        <v>1.3327199999999999</v>
      </c>
      <c r="AF11">
        <v>1.3933899999999999</v>
      </c>
      <c r="AG11">
        <v>1.6153999999999999</v>
      </c>
      <c r="AH11">
        <v>1.2184299999999999</v>
      </c>
      <c r="AI11">
        <v>1.39297</v>
      </c>
      <c r="AJ11">
        <v>13166</v>
      </c>
      <c r="AK11">
        <v>19392</v>
      </c>
      <c r="AL11">
        <v>406</v>
      </c>
      <c r="AM11">
        <v>665</v>
      </c>
      <c r="AN11">
        <v>317</v>
      </c>
      <c r="AO11">
        <v>431</v>
      </c>
      <c r="AP11">
        <v>157</v>
      </c>
      <c r="AQ11">
        <v>201</v>
      </c>
      <c r="AR11">
        <v>1515.42</v>
      </c>
      <c r="AS11">
        <v>360.78</v>
      </c>
      <c r="AT11">
        <v>5303.96</v>
      </c>
      <c r="AU11">
        <v>90.194999999999993</v>
      </c>
      <c r="AV11">
        <v>8398</v>
      </c>
      <c r="AW11">
        <v>687.68</v>
      </c>
      <c r="AX11">
        <v>721.02300000000002</v>
      </c>
      <c r="AY11">
        <v>726.51099999999997</v>
      </c>
      <c r="AZ11">
        <v>725.50300000000004</v>
      </c>
      <c r="BA11">
        <v>781.68100000000004</v>
      </c>
      <c r="BB11">
        <v>743.73199999999997</v>
      </c>
      <c r="BC11">
        <v>686.66700000000003</v>
      </c>
      <c r="BD11">
        <v>779.68</v>
      </c>
      <c r="BE11">
        <v>0.18809600000000001</v>
      </c>
      <c r="BF11">
        <v>0.18854199999999999</v>
      </c>
      <c r="BG11">
        <v>0</v>
      </c>
      <c r="BH11">
        <v>0</v>
      </c>
      <c r="BI11" s="1">
        <v>4.6600000000000003E-6</v>
      </c>
      <c r="BJ11" s="1">
        <v>5.1499999999999998E-6</v>
      </c>
      <c r="BK11">
        <f t="shared" si="6"/>
        <v>-7.9314733235438055</v>
      </c>
      <c r="BL11">
        <f t="shared" si="7"/>
        <v>-10.904913323158576</v>
      </c>
      <c r="BM11">
        <v>0</v>
      </c>
      <c r="BN11">
        <v>0</v>
      </c>
      <c r="BO11">
        <v>0.85346500000000003</v>
      </c>
      <c r="BP11">
        <v>0.933921</v>
      </c>
      <c r="BQ11">
        <v>1.0922099999999999</v>
      </c>
      <c r="BR11">
        <v>1.07969</v>
      </c>
      <c r="BS11">
        <v>0.98867499999999997</v>
      </c>
      <c r="BT11">
        <v>0.85670400000000002</v>
      </c>
      <c r="BU11">
        <v>3259</v>
      </c>
      <c r="BV11">
        <v>4652</v>
      </c>
      <c r="BW11">
        <v>88</v>
      </c>
      <c r="BX11">
        <v>153</v>
      </c>
      <c r="BY11">
        <v>69</v>
      </c>
      <c r="BZ11">
        <v>97</v>
      </c>
      <c r="CA11">
        <v>30</v>
      </c>
      <c r="CB11">
        <v>50</v>
      </c>
    </row>
    <row r="12" spans="1:80" x14ac:dyDescent="0.25">
      <c r="A12" s="1">
        <v>20230700000000</v>
      </c>
      <c r="B12">
        <v>100</v>
      </c>
      <c r="C12">
        <v>0</v>
      </c>
      <c r="D12">
        <v>45</v>
      </c>
      <c r="E12">
        <v>0</v>
      </c>
      <c r="F12">
        <v>855.00699999999995</v>
      </c>
      <c r="G12">
        <v>8135.23</v>
      </c>
      <c r="H12">
        <v>3007.84</v>
      </c>
      <c r="I12">
        <v>28473.3</v>
      </c>
      <c r="J12">
        <v>751.95899999999995</v>
      </c>
      <c r="K12">
        <v>34789</v>
      </c>
      <c r="L12">
        <v>872.04399999999998</v>
      </c>
      <c r="M12">
        <v>841.77</v>
      </c>
      <c r="N12">
        <v>849.40800000000002</v>
      </c>
      <c r="O12">
        <v>844.59799999999996</v>
      </c>
      <c r="P12">
        <v>884.51099999999997</v>
      </c>
      <c r="Q12">
        <v>805.98400000000004</v>
      </c>
      <c r="R12">
        <v>865.30600000000004</v>
      </c>
      <c r="S12">
        <v>851.54499999999996</v>
      </c>
      <c r="T12">
        <v>0.25625500000000001</v>
      </c>
      <c r="U12">
        <v>0.244034</v>
      </c>
      <c r="V12">
        <f t="shared" si="0"/>
        <v>7.7566715190015856</v>
      </c>
      <c r="W12">
        <f t="shared" si="1"/>
        <v>0.19320195600325718</v>
      </c>
      <c r="X12" s="1">
        <v>7.1099999999999997E-6</v>
      </c>
      <c r="Y12" s="1">
        <v>9.9599999999999995E-6</v>
      </c>
      <c r="Z12">
        <f t="shared" si="2"/>
        <v>9.8185511519473447</v>
      </c>
      <c r="AA12">
        <f t="shared" si="3"/>
        <v>-5.7032207312829906</v>
      </c>
      <c r="AB12">
        <f t="shared" si="4"/>
        <v>-8.6193907315471296</v>
      </c>
      <c r="AC12">
        <f t="shared" si="5"/>
        <v>-7.4308483999506389</v>
      </c>
      <c r="AD12">
        <v>1.2466600000000001</v>
      </c>
      <c r="AE12">
        <v>1.33321</v>
      </c>
      <c r="AF12">
        <v>1.4191499999999999</v>
      </c>
      <c r="AG12">
        <v>1.53582</v>
      </c>
      <c r="AH12">
        <v>1.27539</v>
      </c>
      <c r="AI12">
        <v>1.51912</v>
      </c>
      <c r="AJ12">
        <v>14785</v>
      </c>
      <c r="AK12">
        <v>17811</v>
      </c>
      <c r="AL12">
        <v>534</v>
      </c>
      <c r="AM12">
        <v>585</v>
      </c>
      <c r="AN12">
        <v>333</v>
      </c>
      <c r="AO12">
        <v>366</v>
      </c>
      <c r="AP12">
        <v>173</v>
      </c>
      <c r="AQ12">
        <v>202</v>
      </c>
      <c r="AR12">
        <v>309569</v>
      </c>
      <c r="AS12" s="1">
        <v>4310000</v>
      </c>
      <c r="AT12" s="1">
        <v>1080000</v>
      </c>
      <c r="AU12" s="1">
        <v>1080000</v>
      </c>
      <c r="AV12">
        <v>8584</v>
      </c>
      <c r="AW12">
        <v>745.89700000000005</v>
      </c>
      <c r="AX12">
        <v>791.28300000000002</v>
      </c>
      <c r="AY12">
        <v>722.01400000000001</v>
      </c>
      <c r="AZ12">
        <v>792.18100000000004</v>
      </c>
      <c r="BA12">
        <v>856.774</v>
      </c>
      <c r="BB12">
        <v>842.80499999999995</v>
      </c>
      <c r="BC12">
        <v>974.41200000000003</v>
      </c>
      <c r="BD12">
        <v>853.38900000000001</v>
      </c>
      <c r="BE12">
        <v>0.20613100000000001</v>
      </c>
      <c r="BF12">
        <v>0.204459</v>
      </c>
      <c r="BG12">
        <v>0</v>
      </c>
      <c r="BH12">
        <v>0</v>
      </c>
      <c r="BI12" s="1">
        <v>3.6799999999999999E-6</v>
      </c>
      <c r="BJ12" s="1">
        <v>5.31E-6</v>
      </c>
      <c r="BK12">
        <f t="shared" si="6"/>
        <v>0.89623103279490912</v>
      </c>
      <c r="BL12">
        <f t="shared" si="7"/>
        <v>-4.5637136897839712</v>
      </c>
      <c r="BM12">
        <v>0</v>
      </c>
      <c r="BN12">
        <v>0</v>
      </c>
      <c r="BO12">
        <v>0.91420900000000005</v>
      </c>
      <c r="BP12">
        <v>0.973943</v>
      </c>
      <c r="BQ12">
        <v>1.1932799999999999</v>
      </c>
      <c r="BR12">
        <v>1.0864499999999999</v>
      </c>
      <c r="BS12">
        <v>0.96589999999999998</v>
      </c>
      <c r="BT12">
        <v>1.0624</v>
      </c>
      <c r="BU12">
        <v>3746</v>
      </c>
      <c r="BV12">
        <v>4320</v>
      </c>
      <c r="BW12">
        <v>142</v>
      </c>
      <c r="BX12">
        <v>127</v>
      </c>
      <c r="BY12">
        <v>84</v>
      </c>
      <c r="BZ12">
        <v>77</v>
      </c>
      <c r="CA12">
        <v>34</v>
      </c>
      <c r="CB12">
        <v>54</v>
      </c>
    </row>
    <row r="13" spans="1:80" x14ac:dyDescent="0.25">
      <c r="A13" s="1">
        <v>20230700000000</v>
      </c>
      <c r="B13">
        <v>100</v>
      </c>
      <c r="C13">
        <v>0</v>
      </c>
      <c r="D13">
        <v>50</v>
      </c>
      <c r="E13">
        <v>0</v>
      </c>
      <c r="F13">
        <v>836.47400000000005</v>
      </c>
      <c r="G13">
        <v>8025.68</v>
      </c>
      <c r="H13">
        <v>2912.19</v>
      </c>
      <c r="I13">
        <v>28089.9</v>
      </c>
      <c r="J13">
        <v>728.04700000000003</v>
      </c>
      <c r="K13">
        <v>34865</v>
      </c>
      <c r="L13">
        <v>847.95100000000002</v>
      </c>
      <c r="M13">
        <v>829.44899999999996</v>
      </c>
      <c r="N13">
        <v>804.54499999999996</v>
      </c>
      <c r="O13">
        <v>791.81500000000005</v>
      </c>
      <c r="P13">
        <v>783.971</v>
      </c>
      <c r="Q13">
        <v>765.74699999999996</v>
      </c>
      <c r="R13">
        <v>881.95299999999997</v>
      </c>
      <c r="S13">
        <v>853.21799999999996</v>
      </c>
      <c r="T13">
        <v>0.25063999999999997</v>
      </c>
      <c r="U13">
        <v>0.240143</v>
      </c>
      <c r="V13">
        <f t="shared" si="0"/>
        <v>6.3056070297484803</v>
      </c>
      <c r="W13">
        <f t="shared" si="1"/>
        <v>-2.9929647839469129</v>
      </c>
      <c r="X13" s="1">
        <v>3.1099999999999999E-6</v>
      </c>
      <c r="Y13" s="1">
        <v>5.5899999999999998E-6</v>
      </c>
      <c r="Z13">
        <f t="shared" si="2"/>
        <v>7.4122325836533092</v>
      </c>
      <c r="AA13">
        <f t="shared" si="3"/>
        <v>-6.3892712887463539</v>
      </c>
      <c r="AB13">
        <f t="shared" si="4"/>
        <v>-14.068808314176989</v>
      </c>
      <c r="AC13">
        <f t="shared" si="5"/>
        <v>-6.4800365808516682</v>
      </c>
      <c r="AD13">
        <v>1.23759</v>
      </c>
      <c r="AE13">
        <v>1.33314</v>
      </c>
      <c r="AF13">
        <v>1.3345199999999999</v>
      </c>
      <c r="AG13">
        <v>1.4948600000000001</v>
      </c>
      <c r="AH13">
        <v>1.2884899999999999</v>
      </c>
      <c r="AI13">
        <v>1.5144</v>
      </c>
      <c r="AJ13">
        <v>16435</v>
      </c>
      <c r="AK13">
        <v>16267</v>
      </c>
      <c r="AL13">
        <v>547</v>
      </c>
      <c r="AM13">
        <v>514</v>
      </c>
      <c r="AN13">
        <v>382</v>
      </c>
      <c r="AO13">
        <v>359</v>
      </c>
      <c r="AP13">
        <v>191</v>
      </c>
      <c r="AQ13">
        <v>170</v>
      </c>
      <c r="AR13">
        <v>309454</v>
      </c>
      <c r="AS13" s="1">
        <v>4310000</v>
      </c>
      <c r="AT13" s="1">
        <v>1080000</v>
      </c>
      <c r="AU13" s="1">
        <v>1080000</v>
      </c>
      <c r="AV13">
        <v>8608</v>
      </c>
      <c r="AW13">
        <v>676.85299999999995</v>
      </c>
      <c r="AX13">
        <v>768.048</v>
      </c>
      <c r="AY13">
        <v>814.51300000000003</v>
      </c>
      <c r="AZ13">
        <v>752.86400000000003</v>
      </c>
      <c r="BA13">
        <v>620.36099999999999</v>
      </c>
      <c r="BB13">
        <v>699.60500000000002</v>
      </c>
      <c r="BC13">
        <v>844.64700000000005</v>
      </c>
      <c r="BD13">
        <v>745.92899999999997</v>
      </c>
      <c r="BE13">
        <v>0.186034</v>
      </c>
      <c r="BF13">
        <v>0.19542200000000001</v>
      </c>
      <c r="BG13">
        <v>0</v>
      </c>
      <c r="BH13">
        <v>0</v>
      </c>
      <c r="BI13" s="1">
        <v>2.03E-6</v>
      </c>
      <c r="BJ13" s="1">
        <v>3.4599999999999999E-6</v>
      </c>
      <c r="BK13">
        <f t="shared" si="6"/>
        <v>-8.9407733724914351</v>
      </c>
      <c r="BL13">
        <f t="shared" si="7"/>
        <v>-4.6455571724747013</v>
      </c>
      <c r="BM13">
        <v>0</v>
      </c>
      <c r="BN13">
        <v>0</v>
      </c>
      <c r="BO13">
        <v>0.91342500000000004</v>
      </c>
      <c r="BP13">
        <v>1.01383</v>
      </c>
      <c r="BQ13">
        <v>0.83709</v>
      </c>
      <c r="BR13">
        <v>1.1744399999999999</v>
      </c>
      <c r="BS13">
        <v>0.93218299999999998</v>
      </c>
      <c r="BT13">
        <v>0.94261799999999996</v>
      </c>
      <c r="BU13">
        <v>4136</v>
      </c>
      <c r="BV13">
        <v>3961</v>
      </c>
      <c r="BW13">
        <v>117</v>
      </c>
      <c r="BX13">
        <v>118</v>
      </c>
      <c r="BY13">
        <v>97</v>
      </c>
      <c r="BZ13">
        <v>86</v>
      </c>
      <c r="CA13">
        <v>51</v>
      </c>
      <c r="CB13">
        <v>42</v>
      </c>
    </row>
    <row r="14" spans="1:80" x14ac:dyDescent="0.25">
      <c r="A14" s="1">
        <v>20230700000000</v>
      </c>
      <c r="B14">
        <v>100</v>
      </c>
      <c r="C14">
        <v>2</v>
      </c>
      <c r="D14">
        <v>0</v>
      </c>
      <c r="E14">
        <v>0</v>
      </c>
      <c r="F14">
        <v>808.04100000000005</v>
      </c>
      <c r="G14">
        <v>7549.63</v>
      </c>
      <c r="H14">
        <v>3002.04</v>
      </c>
      <c r="I14">
        <v>26423.7</v>
      </c>
      <c r="J14">
        <v>750.50900000000001</v>
      </c>
      <c r="K14">
        <v>34484</v>
      </c>
      <c r="L14">
        <v>0</v>
      </c>
      <c r="M14">
        <v>808.46900000000005</v>
      </c>
      <c r="N14">
        <v>0</v>
      </c>
      <c r="O14">
        <v>813.68399999999997</v>
      </c>
      <c r="P14">
        <v>0</v>
      </c>
      <c r="Q14">
        <v>785.62699999999995</v>
      </c>
      <c r="R14">
        <v>0</v>
      </c>
      <c r="S14">
        <v>797.88199999999995</v>
      </c>
      <c r="T14">
        <v>0</v>
      </c>
      <c r="U14">
        <v>0.233344</v>
      </c>
      <c r="V14">
        <f t="shared" si="0"/>
        <v>0</v>
      </c>
      <c r="W14">
        <f t="shared" si="1"/>
        <v>0</v>
      </c>
      <c r="X14">
        <v>0</v>
      </c>
      <c r="Y14" s="1">
        <v>8.1300000000000001E-6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1.32206</v>
      </c>
      <c r="AF14">
        <v>0</v>
      </c>
      <c r="AG14">
        <v>1.55301</v>
      </c>
      <c r="AH14">
        <v>0</v>
      </c>
      <c r="AI14">
        <v>1.3777699999999999</v>
      </c>
      <c r="AJ14">
        <v>0</v>
      </c>
      <c r="AK14">
        <v>32354</v>
      </c>
      <c r="AL14">
        <v>0</v>
      </c>
      <c r="AM14">
        <v>1049</v>
      </c>
      <c r="AN14">
        <v>0</v>
      </c>
      <c r="AO14">
        <v>718</v>
      </c>
      <c r="AP14">
        <v>0</v>
      </c>
      <c r="AQ14">
        <v>363</v>
      </c>
      <c r="AR14">
        <v>1592.91</v>
      </c>
      <c r="AS14">
        <v>392.327</v>
      </c>
      <c r="AT14">
        <v>5575.17</v>
      </c>
      <c r="AU14">
        <v>98.081800000000001</v>
      </c>
      <c r="AV14">
        <v>8171</v>
      </c>
      <c r="AW14">
        <v>0</v>
      </c>
      <c r="AX14">
        <v>832.41300000000001</v>
      </c>
      <c r="AY14">
        <v>0</v>
      </c>
      <c r="AZ14">
        <v>959.43899999999996</v>
      </c>
      <c r="BA14">
        <v>0</v>
      </c>
      <c r="BB14">
        <v>783.11</v>
      </c>
      <c r="BC14">
        <v>0</v>
      </c>
      <c r="BD14">
        <v>777.47699999999998</v>
      </c>
      <c r="BE14">
        <v>0</v>
      </c>
      <c r="BF14">
        <v>0.20430000000000001</v>
      </c>
      <c r="BG14">
        <v>0</v>
      </c>
      <c r="BH14">
        <v>0</v>
      </c>
      <c r="BI14">
        <v>0</v>
      </c>
      <c r="BJ14" s="1">
        <v>9.02E-6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0.95792600000000006</v>
      </c>
      <c r="BQ14">
        <v>0</v>
      </c>
      <c r="BR14">
        <v>1.09284</v>
      </c>
      <c r="BS14">
        <v>0</v>
      </c>
      <c r="BT14">
        <v>0.97772800000000004</v>
      </c>
      <c r="BU14">
        <v>0</v>
      </c>
      <c r="BV14">
        <v>7673</v>
      </c>
      <c r="BW14">
        <v>0</v>
      </c>
      <c r="BX14">
        <v>237</v>
      </c>
      <c r="BY14">
        <v>0</v>
      </c>
      <c r="BZ14">
        <v>173</v>
      </c>
      <c r="CA14">
        <v>0</v>
      </c>
      <c r="CB14">
        <v>88</v>
      </c>
    </row>
    <row r="15" spans="1:80" x14ac:dyDescent="0.25">
      <c r="A15" s="1">
        <v>20230700000000</v>
      </c>
      <c r="B15">
        <v>100</v>
      </c>
      <c r="C15">
        <v>2</v>
      </c>
      <c r="D15">
        <v>5</v>
      </c>
      <c r="E15">
        <v>0</v>
      </c>
      <c r="F15">
        <v>882.74</v>
      </c>
      <c r="G15">
        <v>7966.73</v>
      </c>
      <c r="H15">
        <v>2948.28</v>
      </c>
      <c r="I15">
        <v>27883.599999999999</v>
      </c>
      <c r="J15">
        <v>737.06899999999996</v>
      </c>
      <c r="K15">
        <v>34474</v>
      </c>
      <c r="L15">
        <v>825.10599999999999</v>
      </c>
      <c r="M15">
        <v>888.93299999999999</v>
      </c>
      <c r="N15">
        <v>832.46900000000005</v>
      </c>
      <c r="O15">
        <v>838.36400000000003</v>
      </c>
      <c r="P15">
        <v>829.6</v>
      </c>
      <c r="Q15">
        <v>831.11199999999997</v>
      </c>
      <c r="R15">
        <v>624.90899999999999</v>
      </c>
      <c r="S15">
        <v>858.46199999999999</v>
      </c>
      <c r="T15">
        <v>0.24182200000000001</v>
      </c>
      <c r="U15">
        <v>0.24616499999999999</v>
      </c>
      <c r="V15">
        <f t="shared" si="0"/>
        <v>5.5247740617752052</v>
      </c>
      <c r="W15">
        <f t="shared" si="1"/>
        <v>-1.790782268057713</v>
      </c>
      <c r="X15">
        <v>0</v>
      </c>
      <c r="Y15" s="1">
        <v>6.9E-6</v>
      </c>
      <c r="Z15">
        <f t="shared" si="2"/>
        <v>3.6332624794295172</v>
      </c>
      <c r="AA15">
        <f t="shared" si="3"/>
        <v>-0.69664009197766674</v>
      </c>
      <c r="AB15">
        <f t="shared" si="4"/>
        <v>-5.1326134409952253</v>
      </c>
      <c r="AC15">
        <f t="shared" si="5"/>
        <v>-31.126820877214623</v>
      </c>
      <c r="AD15">
        <v>1.3128500000000001</v>
      </c>
      <c r="AE15">
        <v>1.3480300000000001</v>
      </c>
      <c r="AF15">
        <v>1.4733000000000001</v>
      </c>
      <c r="AG15">
        <v>1.55707</v>
      </c>
      <c r="AH15">
        <v>0.94891400000000004</v>
      </c>
      <c r="AI15">
        <v>1.37551</v>
      </c>
      <c r="AJ15">
        <v>1681</v>
      </c>
      <c r="AK15">
        <v>30712</v>
      </c>
      <c r="AL15">
        <v>49</v>
      </c>
      <c r="AM15">
        <v>1008</v>
      </c>
      <c r="AN15">
        <v>30</v>
      </c>
      <c r="AO15">
        <v>652</v>
      </c>
      <c r="AP15">
        <v>11</v>
      </c>
      <c r="AQ15">
        <v>331</v>
      </c>
      <c r="AR15">
        <v>309795</v>
      </c>
      <c r="AS15" s="1">
        <v>4310000</v>
      </c>
      <c r="AT15" s="1">
        <v>1080000</v>
      </c>
      <c r="AU15" s="1">
        <v>1080000</v>
      </c>
      <c r="AV15">
        <v>8343</v>
      </c>
      <c r="AW15">
        <v>846.32799999999997</v>
      </c>
      <c r="AX15">
        <v>1050.71</v>
      </c>
      <c r="AY15">
        <v>722.72699999999998</v>
      </c>
      <c r="AZ15">
        <v>1055.2</v>
      </c>
      <c r="BA15">
        <v>668.28599999999994</v>
      </c>
      <c r="BB15">
        <v>878.11</v>
      </c>
      <c r="BC15">
        <v>835</v>
      </c>
      <c r="BD15">
        <v>1116.8</v>
      </c>
      <c r="BE15">
        <v>0.212531</v>
      </c>
      <c r="BF15">
        <v>0.24010600000000001</v>
      </c>
      <c r="BG15">
        <v>0</v>
      </c>
      <c r="BH15">
        <v>0</v>
      </c>
      <c r="BI15">
        <v>0</v>
      </c>
      <c r="BJ15" s="1">
        <v>4.7199999999999997E-6</v>
      </c>
      <c r="BK15">
        <f t="shared" si="6"/>
        <v>4.0288790993636745</v>
      </c>
      <c r="BL15">
        <f t="shared" si="7"/>
        <v>8.5678852019884602</v>
      </c>
      <c r="BM15">
        <v>0</v>
      </c>
      <c r="BN15">
        <v>0</v>
      </c>
      <c r="BO15">
        <v>1.04</v>
      </c>
      <c r="BP15">
        <v>1.10992</v>
      </c>
      <c r="BQ15">
        <v>1.1014200000000001</v>
      </c>
      <c r="BR15">
        <v>1.16509</v>
      </c>
      <c r="BS15">
        <v>0.124325</v>
      </c>
      <c r="BT15">
        <v>1.1681999999999999</v>
      </c>
      <c r="BU15">
        <v>396</v>
      </c>
      <c r="BV15">
        <v>7485</v>
      </c>
      <c r="BW15">
        <v>11</v>
      </c>
      <c r="BX15">
        <v>224</v>
      </c>
      <c r="BY15">
        <v>7</v>
      </c>
      <c r="BZ15">
        <v>145</v>
      </c>
      <c r="CA15">
        <v>1</v>
      </c>
      <c r="CB15">
        <v>74</v>
      </c>
    </row>
    <row r="16" spans="1:80" x14ac:dyDescent="0.25">
      <c r="A16" s="1">
        <v>20230700000000</v>
      </c>
      <c r="B16">
        <v>100</v>
      </c>
      <c r="C16">
        <v>2</v>
      </c>
      <c r="D16">
        <v>10</v>
      </c>
      <c r="E16">
        <v>0</v>
      </c>
      <c r="F16">
        <v>817.00099999999998</v>
      </c>
      <c r="G16">
        <v>7633.29</v>
      </c>
      <c r="H16">
        <v>3117.17</v>
      </c>
      <c r="I16">
        <v>26716.5</v>
      </c>
      <c r="J16">
        <v>779.29300000000001</v>
      </c>
      <c r="K16">
        <v>34406</v>
      </c>
      <c r="L16">
        <v>786.67899999999997</v>
      </c>
      <c r="M16">
        <v>819.25900000000001</v>
      </c>
      <c r="N16">
        <v>845.32500000000005</v>
      </c>
      <c r="O16">
        <v>842.17499999999995</v>
      </c>
      <c r="P16">
        <v>748.67600000000004</v>
      </c>
      <c r="Q16">
        <v>849.31899999999996</v>
      </c>
      <c r="R16">
        <v>868.27800000000002</v>
      </c>
      <c r="S16">
        <v>774.69799999999998</v>
      </c>
      <c r="T16">
        <v>0.236315</v>
      </c>
      <c r="U16">
        <v>0.23679800000000001</v>
      </c>
      <c r="V16">
        <f t="shared" si="0"/>
        <v>1.1081337760923364</v>
      </c>
      <c r="W16">
        <f t="shared" si="1"/>
        <v>3.8350588266645382</v>
      </c>
      <c r="X16" s="1">
        <v>4.0600000000000001E-6</v>
      </c>
      <c r="Y16" s="1">
        <v>8.1999999999999994E-6</v>
      </c>
      <c r="Z16">
        <f t="shared" si="2"/>
        <v>1.2732275095995618</v>
      </c>
      <c r="AA16">
        <f t="shared" si="3"/>
        <v>-3.188206284132332</v>
      </c>
      <c r="AB16">
        <f t="shared" si="4"/>
        <v>-23.074545559912682</v>
      </c>
      <c r="AC16">
        <f t="shared" si="5"/>
        <v>-7.5484297088773804</v>
      </c>
      <c r="AD16">
        <v>1.2799100000000001</v>
      </c>
      <c r="AE16">
        <v>1.3725099999999999</v>
      </c>
      <c r="AF16">
        <v>1.1946600000000001</v>
      </c>
      <c r="AG16">
        <v>1.6096299999999999</v>
      </c>
      <c r="AH16">
        <v>1.2737700000000001</v>
      </c>
      <c r="AI16">
        <v>1.43672</v>
      </c>
      <c r="AJ16">
        <v>3226</v>
      </c>
      <c r="AK16">
        <v>29016</v>
      </c>
      <c r="AL16">
        <v>117</v>
      </c>
      <c r="AM16">
        <v>974</v>
      </c>
      <c r="AN16">
        <v>71</v>
      </c>
      <c r="AO16">
        <v>648</v>
      </c>
      <c r="AP16">
        <v>36</v>
      </c>
      <c r="AQ16">
        <v>318</v>
      </c>
      <c r="AR16">
        <v>309525</v>
      </c>
      <c r="AS16" s="1">
        <v>4310000</v>
      </c>
      <c r="AT16" s="1">
        <v>1080000</v>
      </c>
      <c r="AU16" s="1">
        <v>1080000</v>
      </c>
      <c r="AV16">
        <v>8027</v>
      </c>
      <c r="AW16">
        <v>767.46799999999996</v>
      </c>
      <c r="AX16">
        <v>854.60500000000002</v>
      </c>
      <c r="AY16">
        <v>797.78800000000001</v>
      </c>
      <c r="AZ16">
        <v>814.52200000000005</v>
      </c>
      <c r="BA16">
        <v>725.05899999999997</v>
      </c>
      <c r="BB16">
        <v>965.428</v>
      </c>
      <c r="BC16">
        <v>921.75</v>
      </c>
      <c r="BD16">
        <v>709.94399999999996</v>
      </c>
      <c r="BE16">
        <v>0.211032</v>
      </c>
      <c r="BF16">
        <v>0.215977</v>
      </c>
      <c r="BG16">
        <v>0</v>
      </c>
      <c r="BH16">
        <v>0</v>
      </c>
      <c r="BI16">
        <v>0</v>
      </c>
      <c r="BJ16" s="1">
        <v>1.0000000000000001E-5</v>
      </c>
      <c r="BK16">
        <f t="shared" si="6"/>
        <v>3.2951541850220201</v>
      </c>
      <c r="BL16">
        <f t="shared" si="7"/>
        <v>-16.468599870971246</v>
      </c>
      <c r="BM16">
        <v>0</v>
      </c>
      <c r="BN16">
        <v>0</v>
      </c>
      <c r="BO16">
        <v>0.80016900000000002</v>
      </c>
      <c r="BP16">
        <v>1.00708</v>
      </c>
      <c r="BQ16">
        <v>0.71570999999999996</v>
      </c>
      <c r="BR16">
        <v>1.2921499999999999</v>
      </c>
      <c r="BS16">
        <v>1.17032</v>
      </c>
      <c r="BT16">
        <v>1.04888</v>
      </c>
      <c r="BU16">
        <v>693</v>
      </c>
      <c r="BV16">
        <v>6823</v>
      </c>
      <c r="BW16">
        <v>33</v>
      </c>
      <c r="BX16">
        <v>226</v>
      </c>
      <c r="BY16">
        <v>17</v>
      </c>
      <c r="BZ16">
        <v>152</v>
      </c>
      <c r="CA16">
        <v>12</v>
      </c>
      <c r="CB16">
        <v>71</v>
      </c>
    </row>
    <row r="17" spans="1:80" x14ac:dyDescent="0.25">
      <c r="A17" s="1">
        <v>20230700000000</v>
      </c>
      <c r="B17">
        <v>100</v>
      </c>
      <c r="C17">
        <v>2</v>
      </c>
      <c r="D17">
        <v>15</v>
      </c>
      <c r="E17">
        <v>0</v>
      </c>
      <c r="F17">
        <v>865.03399999999999</v>
      </c>
      <c r="G17">
        <v>7856.82</v>
      </c>
      <c r="H17">
        <v>2945.76</v>
      </c>
      <c r="I17">
        <v>27498.9</v>
      </c>
      <c r="J17">
        <v>736.44</v>
      </c>
      <c r="K17">
        <v>34547</v>
      </c>
      <c r="L17">
        <v>795.84500000000003</v>
      </c>
      <c r="M17">
        <v>877.84900000000005</v>
      </c>
      <c r="N17">
        <v>896.05899999999997</v>
      </c>
      <c r="O17">
        <v>860.05600000000004</v>
      </c>
      <c r="P17">
        <v>746.33299999999997</v>
      </c>
      <c r="Q17">
        <v>876.48800000000006</v>
      </c>
      <c r="R17">
        <v>1016.82</v>
      </c>
      <c r="S17">
        <v>788.63199999999995</v>
      </c>
      <c r="T17">
        <v>0.23439299999999999</v>
      </c>
      <c r="U17">
        <v>0.244121</v>
      </c>
      <c r="V17">
        <f t="shared" si="0"/>
        <v>4.0689411269161475</v>
      </c>
      <c r="W17">
        <f t="shared" si="1"/>
        <v>-1.8747251868729178</v>
      </c>
      <c r="X17" s="1">
        <v>3.4999999999999999E-6</v>
      </c>
      <c r="Y17" s="1">
        <v>7.2400000000000001E-6</v>
      </c>
      <c r="Z17">
        <f t="shared" si="2"/>
        <v>0.44955087767416108</v>
      </c>
      <c r="AA17">
        <f t="shared" si="3"/>
        <v>-8.0480462308821128</v>
      </c>
      <c r="AB17">
        <f t="shared" si="4"/>
        <v>-20.030135028106706</v>
      </c>
      <c r="AC17">
        <f t="shared" si="5"/>
        <v>-15.725411353128596</v>
      </c>
      <c r="AD17">
        <v>1.21566</v>
      </c>
      <c r="AE17">
        <v>1.30124</v>
      </c>
      <c r="AF17">
        <v>1.24194</v>
      </c>
      <c r="AG17">
        <v>1.5299700000000001</v>
      </c>
      <c r="AH17">
        <v>1.1611100000000001</v>
      </c>
      <c r="AI17">
        <v>1.3479300000000001</v>
      </c>
      <c r="AJ17">
        <v>4815</v>
      </c>
      <c r="AK17">
        <v>27561</v>
      </c>
      <c r="AL17">
        <v>186</v>
      </c>
      <c r="AM17">
        <v>913</v>
      </c>
      <c r="AN17">
        <v>111</v>
      </c>
      <c r="AO17">
        <v>598</v>
      </c>
      <c r="AP17">
        <v>56</v>
      </c>
      <c r="AQ17">
        <v>307</v>
      </c>
      <c r="AR17">
        <v>309779</v>
      </c>
      <c r="AS17" s="1">
        <v>4310000</v>
      </c>
      <c r="AT17" s="1">
        <v>1080000</v>
      </c>
      <c r="AU17" s="1">
        <v>1080000</v>
      </c>
      <c r="AV17">
        <v>8492</v>
      </c>
      <c r="AW17">
        <v>795.02599999999995</v>
      </c>
      <c r="AX17">
        <v>1052.81</v>
      </c>
      <c r="AY17">
        <v>1036.98</v>
      </c>
      <c r="AZ17">
        <v>1082.32</v>
      </c>
      <c r="BA17">
        <v>1076.1199999999999</v>
      </c>
      <c r="BB17">
        <v>1183.76</v>
      </c>
      <c r="BC17">
        <v>1271.45</v>
      </c>
      <c r="BD17">
        <v>921.45899999999995</v>
      </c>
      <c r="BE17">
        <v>0.20250599999999999</v>
      </c>
      <c r="BF17">
        <v>0.23871100000000001</v>
      </c>
      <c r="BG17">
        <v>0</v>
      </c>
      <c r="BH17">
        <v>0</v>
      </c>
      <c r="BI17" s="1">
        <v>3.7500000000000001E-6</v>
      </c>
      <c r="BJ17" s="1">
        <v>4.3000000000000003E-6</v>
      </c>
      <c r="BK17">
        <f t="shared" si="6"/>
        <v>-0.87812041116006734</v>
      </c>
      <c r="BL17">
        <f t="shared" si="7"/>
        <v>-15.954677083616065</v>
      </c>
      <c r="BM17">
        <v>0</v>
      </c>
      <c r="BN17">
        <v>0</v>
      </c>
      <c r="BO17">
        <v>0.80509200000000003</v>
      </c>
      <c r="BP17">
        <v>0.90943300000000005</v>
      </c>
      <c r="BQ17">
        <v>0.91059999999999997</v>
      </c>
      <c r="BR17">
        <v>1.1768400000000001</v>
      </c>
      <c r="BS17">
        <v>0.75878699999999999</v>
      </c>
      <c r="BT17">
        <v>0.90954699999999999</v>
      </c>
      <c r="BU17">
        <v>1149</v>
      </c>
      <c r="BV17">
        <v>6838</v>
      </c>
      <c r="BW17">
        <v>42</v>
      </c>
      <c r="BX17">
        <v>217</v>
      </c>
      <c r="BY17">
        <v>25</v>
      </c>
      <c r="BZ17">
        <v>140</v>
      </c>
      <c r="CA17">
        <v>20</v>
      </c>
      <c r="CB17">
        <v>61</v>
      </c>
    </row>
    <row r="18" spans="1:80" x14ac:dyDescent="0.25">
      <c r="A18" s="1">
        <v>20230700000000</v>
      </c>
      <c r="B18">
        <v>100</v>
      </c>
      <c r="C18">
        <v>2</v>
      </c>
      <c r="D18">
        <v>20</v>
      </c>
      <c r="E18">
        <v>0</v>
      </c>
      <c r="F18">
        <v>763.85599999999999</v>
      </c>
      <c r="G18">
        <v>7410.42</v>
      </c>
      <c r="H18">
        <v>2953.69</v>
      </c>
      <c r="I18">
        <v>25936.5</v>
      </c>
      <c r="J18">
        <v>738.42399999999998</v>
      </c>
      <c r="K18">
        <v>34704</v>
      </c>
      <c r="L18">
        <v>726.04899999999998</v>
      </c>
      <c r="M18">
        <v>772.79700000000003</v>
      </c>
      <c r="N18">
        <v>751.23699999999997</v>
      </c>
      <c r="O18">
        <v>805.07100000000003</v>
      </c>
      <c r="P18">
        <v>598.62699999999995</v>
      </c>
      <c r="Q18">
        <v>784.55499999999995</v>
      </c>
      <c r="R18">
        <v>893.29399999999998</v>
      </c>
      <c r="S18">
        <v>726.52200000000005</v>
      </c>
      <c r="T18">
        <v>0.22423899999999999</v>
      </c>
      <c r="U18">
        <v>0.228267</v>
      </c>
      <c r="V18">
        <f t="shared" si="0"/>
        <v>-1.843931424453914</v>
      </c>
      <c r="W18">
        <f t="shared" si="1"/>
        <v>-1.6105714780615819</v>
      </c>
      <c r="X18" s="1">
        <v>3.98E-6</v>
      </c>
      <c r="Y18" s="1">
        <v>8.2500000000000006E-6</v>
      </c>
      <c r="Z18">
        <f t="shared" si="2"/>
        <v>-3.9019644816236978</v>
      </c>
      <c r="AA18">
        <f t="shared" si="3"/>
        <v>-12.132580972119275</v>
      </c>
      <c r="AB18">
        <f t="shared" si="4"/>
        <v>-15.484768288678117</v>
      </c>
      <c r="AC18">
        <f t="shared" si="5"/>
        <v>-5.6838224086748799</v>
      </c>
      <c r="AD18">
        <v>1.1616599999999999</v>
      </c>
      <c r="AE18">
        <v>1.3363</v>
      </c>
      <c r="AF18">
        <v>1.31253</v>
      </c>
      <c r="AG18">
        <v>1.5888599999999999</v>
      </c>
      <c r="AH18">
        <v>1.2994600000000001</v>
      </c>
      <c r="AI18">
        <v>1.401</v>
      </c>
      <c r="AJ18">
        <v>6588</v>
      </c>
      <c r="AK18">
        <v>25992</v>
      </c>
      <c r="AL18">
        <v>232</v>
      </c>
      <c r="AM18">
        <v>819</v>
      </c>
      <c r="AN18">
        <v>142</v>
      </c>
      <c r="AO18">
        <v>564</v>
      </c>
      <c r="AP18">
        <v>68</v>
      </c>
      <c r="AQ18">
        <v>299</v>
      </c>
      <c r="AR18">
        <v>1439</v>
      </c>
      <c r="AS18">
        <v>359.26100000000002</v>
      </c>
      <c r="AT18">
        <v>5036.5200000000004</v>
      </c>
      <c r="AU18">
        <v>89.815299999999993</v>
      </c>
      <c r="AV18">
        <v>7659</v>
      </c>
      <c r="AW18">
        <v>605.56799999999998</v>
      </c>
      <c r="AX18">
        <v>837.48099999999999</v>
      </c>
      <c r="AY18">
        <v>678.20699999999999</v>
      </c>
      <c r="AZ18">
        <v>818.97900000000004</v>
      </c>
      <c r="BA18">
        <v>573.77300000000002</v>
      </c>
      <c r="BB18">
        <v>769.96600000000001</v>
      </c>
      <c r="BC18">
        <v>1094.75</v>
      </c>
      <c r="BD18">
        <v>708.26599999999996</v>
      </c>
      <c r="BE18">
        <v>0.16986799999999999</v>
      </c>
      <c r="BF18">
        <v>0.20335600000000001</v>
      </c>
      <c r="BG18">
        <v>0</v>
      </c>
      <c r="BH18">
        <v>0</v>
      </c>
      <c r="BI18" s="1">
        <v>4.5499999999999996E-6</v>
      </c>
      <c r="BJ18" s="1">
        <v>6.5100000000000004E-6</v>
      </c>
      <c r="BK18">
        <f t="shared" si="6"/>
        <v>-16.853646598139999</v>
      </c>
      <c r="BL18">
        <f t="shared" si="7"/>
        <v>-9.7492916989412528</v>
      </c>
      <c r="BM18">
        <v>0</v>
      </c>
      <c r="BN18">
        <v>0</v>
      </c>
      <c r="BO18">
        <v>0.86453500000000005</v>
      </c>
      <c r="BP18">
        <v>0.93689999999999996</v>
      </c>
      <c r="BQ18">
        <v>1.1437299999999999</v>
      </c>
      <c r="BR18">
        <v>1.10412</v>
      </c>
      <c r="BS18">
        <v>1.03009</v>
      </c>
      <c r="BT18">
        <v>0.97436599999999995</v>
      </c>
      <c r="BU18">
        <v>1413</v>
      </c>
      <c r="BV18">
        <v>5772</v>
      </c>
      <c r="BW18">
        <v>58</v>
      </c>
      <c r="BX18">
        <v>191</v>
      </c>
      <c r="BY18">
        <v>22</v>
      </c>
      <c r="BZ18">
        <v>119</v>
      </c>
      <c r="CA18">
        <v>20</v>
      </c>
      <c r="CB18">
        <v>64</v>
      </c>
    </row>
    <row r="19" spans="1:80" x14ac:dyDescent="0.25">
      <c r="A19" s="1">
        <v>20230700000000</v>
      </c>
      <c r="B19">
        <v>100</v>
      </c>
      <c r="C19">
        <v>2</v>
      </c>
      <c r="D19">
        <v>25</v>
      </c>
      <c r="E19">
        <v>0</v>
      </c>
      <c r="F19">
        <v>806.91600000000005</v>
      </c>
      <c r="G19">
        <v>7580.28</v>
      </c>
      <c r="H19">
        <v>2937.38</v>
      </c>
      <c r="I19">
        <v>26531</v>
      </c>
      <c r="J19">
        <v>734.34400000000005</v>
      </c>
      <c r="K19">
        <v>34403</v>
      </c>
      <c r="L19">
        <v>769.36400000000003</v>
      </c>
      <c r="M19">
        <v>820.80499999999995</v>
      </c>
      <c r="N19">
        <v>787.11400000000003</v>
      </c>
      <c r="O19">
        <v>770.86099999999999</v>
      </c>
      <c r="P19">
        <v>731.48699999999997</v>
      </c>
      <c r="Q19">
        <v>811.50400000000002</v>
      </c>
      <c r="R19">
        <v>856.91800000000001</v>
      </c>
      <c r="S19">
        <v>819.16099999999994</v>
      </c>
      <c r="T19">
        <v>0.23103699999999999</v>
      </c>
      <c r="U19">
        <v>0.23597799999999999</v>
      </c>
      <c r="V19">
        <f t="shared" si="0"/>
        <v>0.40598016061713799</v>
      </c>
      <c r="W19">
        <f t="shared" si="1"/>
        <v>-2.1538687026155499</v>
      </c>
      <c r="X19" s="1">
        <v>4.1799999999999998E-6</v>
      </c>
      <c r="Y19" s="1">
        <v>4.42E-6</v>
      </c>
      <c r="Z19">
        <f t="shared" si="2"/>
        <v>-0.98866908941305698</v>
      </c>
      <c r="AA19">
        <f t="shared" si="3"/>
        <v>-5.8408846799691441</v>
      </c>
      <c r="AB19">
        <f t="shared" si="4"/>
        <v>-11.125491786917015</v>
      </c>
      <c r="AC19">
        <f t="shared" si="5"/>
        <v>-5.6562416078155158</v>
      </c>
      <c r="AD19">
        <v>1.2448399999999999</v>
      </c>
      <c r="AE19">
        <v>1.3528500000000001</v>
      </c>
      <c r="AF19">
        <v>1.3802300000000001</v>
      </c>
      <c r="AG19">
        <v>1.55064</v>
      </c>
      <c r="AH19">
        <v>1.2998400000000001</v>
      </c>
      <c r="AI19">
        <v>1.3686700000000001</v>
      </c>
      <c r="AJ19">
        <v>7988</v>
      </c>
      <c r="AK19">
        <v>24302</v>
      </c>
      <c r="AL19">
        <v>273</v>
      </c>
      <c r="AM19">
        <v>769</v>
      </c>
      <c r="AN19">
        <v>191</v>
      </c>
      <c r="AO19">
        <v>522</v>
      </c>
      <c r="AP19">
        <v>85</v>
      </c>
      <c r="AQ19">
        <v>273</v>
      </c>
      <c r="AR19">
        <v>309497</v>
      </c>
      <c r="AS19" s="1">
        <v>4310000</v>
      </c>
      <c r="AT19" s="1">
        <v>1080000</v>
      </c>
      <c r="AU19" s="1">
        <v>1080000</v>
      </c>
      <c r="AV19">
        <v>8152</v>
      </c>
      <c r="AW19">
        <v>752.29100000000005</v>
      </c>
      <c r="AX19">
        <v>878.31399999999996</v>
      </c>
      <c r="AY19">
        <v>669.81500000000005</v>
      </c>
      <c r="AZ19">
        <v>778.27</v>
      </c>
      <c r="BA19">
        <v>709.71900000000005</v>
      </c>
      <c r="BB19">
        <v>1037.57</v>
      </c>
      <c r="BC19">
        <v>812.30399999999997</v>
      </c>
      <c r="BD19">
        <v>963.66200000000003</v>
      </c>
      <c r="BE19">
        <v>0.19789499999999999</v>
      </c>
      <c r="BF19">
        <v>0.208124</v>
      </c>
      <c r="BG19">
        <v>0</v>
      </c>
      <c r="BH19">
        <v>0</v>
      </c>
      <c r="BI19" s="1">
        <v>1.27E-5</v>
      </c>
      <c r="BJ19" s="1">
        <v>9.8299999999999995E-7</v>
      </c>
      <c r="BK19">
        <f t="shared" si="6"/>
        <v>-3.1350954478707886</v>
      </c>
      <c r="BL19">
        <f t="shared" si="7"/>
        <v>-11.20900779392146</v>
      </c>
      <c r="BM19">
        <v>0</v>
      </c>
      <c r="BN19">
        <v>0</v>
      </c>
      <c r="BO19">
        <v>0.85055199999999997</v>
      </c>
      <c r="BP19">
        <v>1.0198</v>
      </c>
      <c r="BQ19">
        <v>0.98868999999999996</v>
      </c>
      <c r="BR19">
        <v>1.09599</v>
      </c>
      <c r="BS19">
        <v>0.71789800000000004</v>
      </c>
      <c r="BT19">
        <v>0.96648199999999995</v>
      </c>
      <c r="BU19">
        <v>1857</v>
      </c>
      <c r="BV19">
        <v>5827</v>
      </c>
      <c r="BW19">
        <v>65</v>
      </c>
      <c r="BX19">
        <v>174</v>
      </c>
      <c r="BY19">
        <v>32</v>
      </c>
      <c r="BZ19">
        <v>109</v>
      </c>
      <c r="CA19">
        <v>23</v>
      </c>
      <c r="CB19">
        <v>65</v>
      </c>
    </row>
    <row r="20" spans="1:80" x14ac:dyDescent="0.25">
      <c r="A20" s="1">
        <v>20230700000000</v>
      </c>
      <c r="B20">
        <v>100</v>
      </c>
      <c r="C20">
        <v>2</v>
      </c>
      <c r="D20">
        <v>30</v>
      </c>
      <c r="E20">
        <v>0</v>
      </c>
      <c r="F20">
        <v>852.89099999999996</v>
      </c>
      <c r="G20">
        <v>7969.68</v>
      </c>
      <c r="H20">
        <v>3065.34</v>
      </c>
      <c r="I20">
        <v>27893.9</v>
      </c>
      <c r="J20">
        <v>766.33500000000004</v>
      </c>
      <c r="K20">
        <v>34690</v>
      </c>
      <c r="L20">
        <v>844.702</v>
      </c>
      <c r="M20">
        <v>852.327</v>
      </c>
      <c r="N20">
        <v>901.06399999999996</v>
      </c>
      <c r="O20">
        <v>912.98699999999997</v>
      </c>
      <c r="P20">
        <v>885</v>
      </c>
      <c r="Q20">
        <v>859.86900000000003</v>
      </c>
      <c r="R20">
        <v>855.08600000000001</v>
      </c>
      <c r="S20">
        <v>940.86</v>
      </c>
      <c r="T20">
        <v>0.245031</v>
      </c>
      <c r="U20">
        <v>0.244422</v>
      </c>
      <c r="V20">
        <f t="shared" si="0"/>
        <v>5.5638488243794759</v>
      </c>
      <c r="W20">
        <f t="shared" si="1"/>
        <v>2.1085661750010054</v>
      </c>
      <c r="X20" s="1">
        <v>3.5200000000000002E-6</v>
      </c>
      <c r="Y20" s="1">
        <v>7.52E-6</v>
      </c>
      <c r="Z20">
        <f t="shared" si="2"/>
        <v>5.008485326385081</v>
      </c>
      <c r="AA20">
        <f t="shared" si="3"/>
        <v>-2.8727894346701288</v>
      </c>
      <c r="AB20">
        <f t="shared" si="4"/>
        <v>-4.4925660491561619</v>
      </c>
      <c r="AC20">
        <f t="shared" si="5"/>
        <v>-10.876271075723817</v>
      </c>
      <c r="AD20">
        <v>1.2840800000000001</v>
      </c>
      <c r="AE20">
        <v>1.4404600000000001</v>
      </c>
      <c r="AF20">
        <v>1.4832399999999999</v>
      </c>
      <c r="AG20">
        <v>1.5892999999999999</v>
      </c>
      <c r="AH20">
        <v>1.2279199999999999</v>
      </c>
      <c r="AI20">
        <v>1.5363</v>
      </c>
      <c r="AJ20">
        <v>9734</v>
      </c>
      <c r="AK20">
        <v>22848</v>
      </c>
      <c r="AL20">
        <v>314</v>
      </c>
      <c r="AM20">
        <v>782</v>
      </c>
      <c r="AN20">
        <v>213</v>
      </c>
      <c r="AO20">
        <v>465</v>
      </c>
      <c r="AP20">
        <v>105</v>
      </c>
      <c r="AQ20">
        <v>229</v>
      </c>
      <c r="AR20">
        <v>1670.67</v>
      </c>
      <c r="AS20">
        <v>516.85799999999995</v>
      </c>
      <c r="AT20">
        <v>5847.34</v>
      </c>
      <c r="AU20">
        <v>129.214</v>
      </c>
      <c r="AV20">
        <v>8433</v>
      </c>
      <c r="AW20">
        <v>754.81500000000005</v>
      </c>
      <c r="AX20">
        <v>863.85599999999999</v>
      </c>
      <c r="AY20">
        <v>964.69500000000005</v>
      </c>
      <c r="AZ20">
        <v>858.73</v>
      </c>
      <c r="BA20">
        <v>960.14800000000002</v>
      </c>
      <c r="BB20">
        <v>900.57100000000003</v>
      </c>
      <c r="BC20">
        <v>940.03700000000003</v>
      </c>
      <c r="BD20">
        <v>895.20600000000002</v>
      </c>
      <c r="BE20">
        <v>0.193416</v>
      </c>
      <c r="BF20">
        <v>0.21518599999999999</v>
      </c>
      <c r="BG20">
        <v>0</v>
      </c>
      <c r="BH20">
        <v>0</v>
      </c>
      <c r="BI20" s="1">
        <v>1.84E-6</v>
      </c>
      <c r="BJ20" s="1">
        <v>4.0799999999999999E-6</v>
      </c>
      <c r="BK20">
        <f t="shared" si="6"/>
        <v>-5.3274596182085183</v>
      </c>
      <c r="BL20">
        <f t="shared" si="7"/>
        <v>12.957577098857312</v>
      </c>
      <c r="BM20">
        <v>0</v>
      </c>
      <c r="BN20">
        <v>0</v>
      </c>
      <c r="BO20">
        <v>1.08205</v>
      </c>
      <c r="BP20">
        <v>1.0387</v>
      </c>
      <c r="BQ20">
        <v>1.2098</v>
      </c>
      <c r="BR20">
        <v>1.2667900000000001</v>
      </c>
      <c r="BS20">
        <v>1.06646</v>
      </c>
      <c r="BT20">
        <v>1.1583600000000001</v>
      </c>
      <c r="BU20">
        <v>2272</v>
      </c>
      <c r="BV20">
        <v>5605</v>
      </c>
      <c r="BW20">
        <v>82</v>
      </c>
      <c r="BX20">
        <v>211</v>
      </c>
      <c r="BY20">
        <v>54</v>
      </c>
      <c r="BZ20">
        <v>119</v>
      </c>
      <c r="CA20">
        <v>27</v>
      </c>
      <c r="CB20">
        <v>63</v>
      </c>
    </row>
    <row r="21" spans="1:80" x14ac:dyDescent="0.25">
      <c r="A21" s="1">
        <v>20230700000000</v>
      </c>
      <c r="B21">
        <v>100</v>
      </c>
      <c r="C21">
        <v>2</v>
      </c>
      <c r="D21">
        <v>35</v>
      </c>
      <c r="E21">
        <v>0</v>
      </c>
      <c r="F21">
        <v>856.59500000000003</v>
      </c>
      <c r="G21">
        <v>8004.28</v>
      </c>
      <c r="H21">
        <v>3089</v>
      </c>
      <c r="I21">
        <v>28015</v>
      </c>
      <c r="J21">
        <v>772.25</v>
      </c>
      <c r="K21">
        <v>34747</v>
      </c>
      <c r="L21">
        <v>835.33199999999999</v>
      </c>
      <c r="M21">
        <v>865.04399999999998</v>
      </c>
      <c r="N21">
        <v>877.59299999999996</v>
      </c>
      <c r="O21">
        <v>886.03200000000004</v>
      </c>
      <c r="P21">
        <v>942.36800000000005</v>
      </c>
      <c r="Q21">
        <v>850.52499999999998</v>
      </c>
      <c r="R21">
        <v>955.11300000000006</v>
      </c>
      <c r="S21">
        <v>861.03899999999999</v>
      </c>
      <c r="T21">
        <v>0.24418500000000001</v>
      </c>
      <c r="U21">
        <v>0.24662600000000001</v>
      </c>
      <c r="V21">
        <f t="shared" si="0"/>
        <v>6.0221494298396028</v>
      </c>
      <c r="W21">
        <f t="shared" si="1"/>
        <v>2.8966969127659872</v>
      </c>
      <c r="X21" s="1">
        <v>4.3499999999999999E-6</v>
      </c>
      <c r="Y21" s="1">
        <v>8.0900000000000005E-6</v>
      </c>
      <c r="Z21">
        <f t="shared" si="2"/>
        <v>4.6459304717498711</v>
      </c>
      <c r="AA21">
        <f t="shared" si="3"/>
        <v>-3.0240684991603937</v>
      </c>
      <c r="AB21">
        <f t="shared" si="4"/>
        <v>-7.7713601329031992</v>
      </c>
      <c r="AC21">
        <f t="shared" si="5"/>
        <v>-9.4725534740921873</v>
      </c>
      <c r="AD21">
        <v>1.2820800000000001</v>
      </c>
      <c r="AE21">
        <v>1.39286</v>
      </c>
      <c r="AF21">
        <v>1.43232</v>
      </c>
      <c r="AG21">
        <v>1.59023</v>
      </c>
      <c r="AH21">
        <v>1.24726</v>
      </c>
      <c r="AI21">
        <v>1.4535199999999999</v>
      </c>
      <c r="AJ21">
        <v>11403</v>
      </c>
      <c r="AK21">
        <v>21165</v>
      </c>
      <c r="AL21">
        <v>381</v>
      </c>
      <c r="AM21">
        <v>698</v>
      </c>
      <c r="AN21">
        <v>277</v>
      </c>
      <c r="AO21">
        <v>459</v>
      </c>
      <c r="AP21">
        <v>133</v>
      </c>
      <c r="AQ21">
        <v>231</v>
      </c>
      <c r="AR21">
        <v>1819.07</v>
      </c>
      <c r="AS21">
        <v>500.75900000000001</v>
      </c>
      <c r="AT21">
        <v>6366.76</v>
      </c>
      <c r="AU21">
        <v>125.19</v>
      </c>
      <c r="AV21">
        <v>8654</v>
      </c>
      <c r="AW21">
        <v>792.95299999999997</v>
      </c>
      <c r="AX21">
        <v>904.35500000000002</v>
      </c>
      <c r="AY21">
        <v>920.721</v>
      </c>
      <c r="AZ21">
        <v>912</v>
      </c>
      <c r="BA21">
        <v>997.62400000000002</v>
      </c>
      <c r="BB21">
        <v>1012.46</v>
      </c>
      <c r="BC21">
        <v>979.94399999999996</v>
      </c>
      <c r="BD21">
        <v>1059.51</v>
      </c>
      <c r="BE21">
        <v>0.21093999999999999</v>
      </c>
      <c r="BF21">
        <v>0.22708300000000001</v>
      </c>
      <c r="BG21">
        <v>0</v>
      </c>
      <c r="BH21">
        <v>0</v>
      </c>
      <c r="BI21" s="1">
        <v>2.3199999999999998E-6</v>
      </c>
      <c r="BJ21" s="1">
        <v>7.2699999999999999E-6</v>
      </c>
      <c r="BK21">
        <f t="shared" si="6"/>
        <v>3.2501223690650902</v>
      </c>
      <c r="BL21">
        <f t="shared" si="7"/>
        <v>-4.7327246572282249</v>
      </c>
      <c r="BM21">
        <v>0</v>
      </c>
      <c r="BN21">
        <v>0</v>
      </c>
      <c r="BO21">
        <v>0.91259000000000001</v>
      </c>
      <c r="BP21">
        <v>1.09094</v>
      </c>
      <c r="BQ21">
        <v>1.0971599999999999</v>
      </c>
      <c r="BR21">
        <v>1.3744099999999999</v>
      </c>
      <c r="BS21">
        <v>0.74777099999999996</v>
      </c>
      <c r="BT21">
        <v>1.1373200000000001</v>
      </c>
      <c r="BU21">
        <v>2785</v>
      </c>
      <c r="BV21">
        <v>5313</v>
      </c>
      <c r="BW21">
        <v>104</v>
      </c>
      <c r="BX21">
        <v>172</v>
      </c>
      <c r="BY21">
        <v>85</v>
      </c>
      <c r="BZ21">
        <v>110</v>
      </c>
      <c r="CA21">
        <v>36</v>
      </c>
      <c r="CB21">
        <v>49</v>
      </c>
    </row>
    <row r="22" spans="1:80" x14ac:dyDescent="0.25">
      <c r="A22" s="1">
        <v>20230700000000</v>
      </c>
      <c r="B22">
        <v>100</v>
      </c>
      <c r="C22">
        <v>2</v>
      </c>
      <c r="D22">
        <v>40</v>
      </c>
      <c r="E22">
        <v>0</v>
      </c>
      <c r="F22">
        <v>856.18399999999997</v>
      </c>
      <c r="G22">
        <v>8035.9</v>
      </c>
      <c r="H22">
        <v>3029.33</v>
      </c>
      <c r="I22">
        <v>28125.599999999999</v>
      </c>
      <c r="J22">
        <v>757.33399999999995</v>
      </c>
      <c r="K22">
        <v>34722</v>
      </c>
      <c r="L22">
        <v>857.93899999999996</v>
      </c>
      <c r="M22">
        <v>853.68600000000004</v>
      </c>
      <c r="N22">
        <v>911.72199999999998</v>
      </c>
      <c r="O22">
        <v>851.096</v>
      </c>
      <c r="P22">
        <v>892.89700000000005</v>
      </c>
      <c r="Q22">
        <v>847.98099999999999</v>
      </c>
      <c r="R22">
        <v>857.84199999999998</v>
      </c>
      <c r="S22">
        <v>843.95500000000004</v>
      </c>
      <c r="T22">
        <v>0.25061699999999998</v>
      </c>
      <c r="U22">
        <v>0.24449599999999999</v>
      </c>
      <c r="V22">
        <f t="shared" si="0"/>
        <v>6.4409779022283145</v>
      </c>
      <c r="W22">
        <f t="shared" si="1"/>
        <v>0.90904851367736483</v>
      </c>
      <c r="X22" s="1">
        <v>7.2300000000000002E-6</v>
      </c>
      <c r="Y22" s="1">
        <v>9.6700000000000006E-6</v>
      </c>
      <c r="Z22">
        <f t="shared" si="2"/>
        <v>7.4023758913878153</v>
      </c>
      <c r="AA22">
        <f t="shared" si="3"/>
        <v>-5.9566131643041995</v>
      </c>
      <c r="AB22">
        <f t="shared" si="4"/>
        <v>-9.1158460022794436</v>
      </c>
      <c r="AC22">
        <f t="shared" si="5"/>
        <v>-11.933777045515582</v>
      </c>
      <c r="AD22">
        <v>1.2433099999999999</v>
      </c>
      <c r="AE22">
        <v>1.3469599999999999</v>
      </c>
      <c r="AF22">
        <v>1.41144</v>
      </c>
      <c r="AG22">
        <v>1.6181700000000001</v>
      </c>
      <c r="AH22">
        <v>1.2133499999999999</v>
      </c>
      <c r="AI22">
        <v>1.4152199999999999</v>
      </c>
      <c r="AJ22">
        <v>13146</v>
      </c>
      <c r="AK22">
        <v>19392</v>
      </c>
      <c r="AL22">
        <v>410</v>
      </c>
      <c r="AM22">
        <v>665</v>
      </c>
      <c r="AN22">
        <v>319</v>
      </c>
      <c r="AO22">
        <v>431</v>
      </c>
      <c r="AP22">
        <v>158</v>
      </c>
      <c r="AQ22">
        <v>201</v>
      </c>
      <c r="AR22">
        <v>309615</v>
      </c>
      <c r="AS22" s="1">
        <v>4310000</v>
      </c>
      <c r="AT22" s="1">
        <v>1080000</v>
      </c>
      <c r="AU22" s="1">
        <v>1080000</v>
      </c>
      <c r="AV22">
        <v>8585</v>
      </c>
      <c r="AW22">
        <v>773.30100000000004</v>
      </c>
      <c r="AX22">
        <v>881.08299999999997</v>
      </c>
      <c r="AY22">
        <v>1004.79</v>
      </c>
      <c r="AZ22">
        <v>918.61699999999996</v>
      </c>
      <c r="BA22">
        <v>976.67499999999995</v>
      </c>
      <c r="BB22">
        <v>989.68499999999995</v>
      </c>
      <c r="BC22">
        <v>917</v>
      </c>
      <c r="BD22">
        <v>745.27099999999996</v>
      </c>
      <c r="BE22">
        <v>0.20141700000000001</v>
      </c>
      <c r="BF22">
        <v>0.21593699999999999</v>
      </c>
      <c r="BG22">
        <v>0</v>
      </c>
      <c r="BH22">
        <v>0</v>
      </c>
      <c r="BI22" s="1">
        <v>5.8900000000000004E-6</v>
      </c>
      <c r="BJ22" s="1">
        <v>4.4399999999999998E-6</v>
      </c>
      <c r="BK22">
        <f t="shared" si="6"/>
        <v>-1.4111600587371496</v>
      </c>
      <c r="BL22">
        <f t="shared" si="7"/>
        <v>-4.9768980067353867</v>
      </c>
      <c r="BM22">
        <v>0</v>
      </c>
      <c r="BN22">
        <v>0</v>
      </c>
      <c r="BO22">
        <v>0.91025100000000003</v>
      </c>
      <c r="BP22">
        <v>1.0037799999999999</v>
      </c>
      <c r="BQ22">
        <v>1.1679299999999999</v>
      </c>
      <c r="BR22">
        <v>1.17967</v>
      </c>
      <c r="BS22">
        <v>0.94169899999999995</v>
      </c>
      <c r="BT22">
        <v>0.92590799999999995</v>
      </c>
      <c r="BU22">
        <v>3221</v>
      </c>
      <c r="BV22">
        <v>4857</v>
      </c>
      <c r="BW22">
        <v>94</v>
      </c>
      <c r="BX22">
        <v>154</v>
      </c>
      <c r="BY22">
        <v>83</v>
      </c>
      <c r="BZ22">
        <v>92</v>
      </c>
      <c r="CA22">
        <v>36</v>
      </c>
      <c r="CB22">
        <v>48</v>
      </c>
    </row>
    <row r="23" spans="1:80" x14ac:dyDescent="0.25">
      <c r="A23" s="1">
        <v>20230700000000</v>
      </c>
      <c r="B23">
        <v>100</v>
      </c>
      <c r="C23">
        <v>2</v>
      </c>
      <c r="D23">
        <v>45</v>
      </c>
      <c r="E23">
        <v>0</v>
      </c>
      <c r="F23">
        <v>911.88400000000001</v>
      </c>
      <c r="G23">
        <v>8385.7800000000007</v>
      </c>
      <c r="H23">
        <v>3044.17</v>
      </c>
      <c r="I23">
        <v>29350.2</v>
      </c>
      <c r="J23">
        <v>761.04300000000001</v>
      </c>
      <c r="K23">
        <v>34771</v>
      </c>
      <c r="L23">
        <v>911.58399999999995</v>
      </c>
      <c r="M23">
        <v>911.12</v>
      </c>
      <c r="N23">
        <v>964.03399999999999</v>
      </c>
      <c r="O23">
        <v>911.23599999999999</v>
      </c>
      <c r="P23">
        <v>942.22199999999998</v>
      </c>
      <c r="Q23">
        <v>875.71299999999997</v>
      </c>
      <c r="R23">
        <v>921.97699999999998</v>
      </c>
      <c r="S23">
        <v>872.16300000000001</v>
      </c>
      <c r="T23">
        <v>0.25908999999999999</v>
      </c>
      <c r="U23">
        <v>0.255996</v>
      </c>
      <c r="V23">
        <f t="shared" si="0"/>
        <v>11.075377203915961</v>
      </c>
      <c r="W23">
        <f t="shared" si="1"/>
        <v>1.4033790355891365</v>
      </c>
      <c r="X23" s="1">
        <v>7.3499999999999999E-6</v>
      </c>
      <c r="Y23" s="1">
        <v>6.3199999999999996E-6</v>
      </c>
      <c r="Z23">
        <f t="shared" si="2"/>
        <v>11.03349561162918</v>
      </c>
      <c r="AA23">
        <f t="shared" si="3"/>
        <v>-4.8598399467497631</v>
      </c>
      <c r="AB23">
        <f t="shared" si="4"/>
        <v>-7.7301498380564189</v>
      </c>
      <c r="AC23">
        <f t="shared" si="5"/>
        <v>-6.705037851020121</v>
      </c>
      <c r="AD23">
        <v>1.2578100000000001</v>
      </c>
      <c r="AE23">
        <v>1.36036</v>
      </c>
      <c r="AF23">
        <v>1.43296</v>
      </c>
      <c r="AG23">
        <v>1.5516399999999999</v>
      </c>
      <c r="AH23">
        <v>1.28539</v>
      </c>
      <c r="AI23">
        <v>1.5372399999999999</v>
      </c>
      <c r="AJ23">
        <v>14768</v>
      </c>
      <c r="AK23">
        <v>17811</v>
      </c>
      <c r="AL23">
        <v>534</v>
      </c>
      <c r="AM23">
        <v>585</v>
      </c>
      <c r="AN23">
        <v>333</v>
      </c>
      <c r="AO23">
        <v>366</v>
      </c>
      <c r="AP23">
        <v>172</v>
      </c>
      <c r="AQ23">
        <v>202</v>
      </c>
      <c r="AR23">
        <v>1933.37</v>
      </c>
      <c r="AS23">
        <v>496.19299999999998</v>
      </c>
      <c r="AT23">
        <v>6766.79</v>
      </c>
      <c r="AU23">
        <v>124.048</v>
      </c>
      <c r="AV23">
        <v>9046</v>
      </c>
      <c r="AW23">
        <v>816.21100000000001</v>
      </c>
      <c r="AX23">
        <v>960.53599999999994</v>
      </c>
      <c r="AY23">
        <v>946.13099999999997</v>
      </c>
      <c r="AZ23">
        <v>991.51400000000001</v>
      </c>
      <c r="BA23">
        <v>1013.3</v>
      </c>
      <c r="BB23">
        <v>963.58</v>
      </c>
      <c r="BC23">
        <v>907.33299999999997</v>
      </c>
      <c r="BD23">
        <v>976.29399999999998</v>
      </c>
      <c r="BE23">
        <v>0.21338599999999999</v>
      </c>
      <c r="BF23">
        <v>0.23535400000000001</v>
      </c>
      <c r="BG23">
        <v>0</v>
      </c>
      <c r="BH23">
        <v>0</v>
      </c>
      <c r="BI23" s="1">
        <v>7.1999999999999997E-6</v>
      </c>
      <c r="BJ23" s="1">
        <v>4.4599999999999996E-6</v>
      </c>
      <c r="BK23">
        <f t="shared" si="6"/>
        <v>4.4473813020068445</v>
      </c>
      <c r="BL23">
        <f t="shared" si="7"/>
        <v>-3.0344723913955871</v>
      </c>
      <c r="BM23">
        <v>0</v>
      </c>
      <c r="BN23">
        <v>0</v>
      </c>
      <c r="BO23">
        <v>0.92885799999999996</v>
      </c>
      <c r="BP23">
        <v>1.06993</v>
      </c>
      <c r="BQ23">
        <v>1.1637999999999999</v>
      </c>
      <c r="BR23">
        <v>1.08629</v>
      </c>
      <c r="BS23">
        <v>0.93335100000000004</v>
      </c>
      <c r="BT23">
        <v>1.26922</v>
      </c>
      <c r="BU23">
        <v>3917</v>
      </c>
      <c r="BV23">
        <v>4556</v>
      </c>
      <c r="BW23">
        <v>153</v>
      </c>
      <c r="BX23">
        <v>142</v>
      </c>
      <c r="BY23">
        <v>94</v>
      </c>
      <c r="BZ23">
        <v>88</v>
      </c>
      <c r="CA23">
        <v>45</v>
      </c>
      <c r="CB23">
        <v>51</v>
      </c>
    </row>
    <row r="24" spans="1:80" x14ac:dyDescent="0.25">
      <c r="A24">
        <v>20230731121135</v>
      </c>
      <c r="B24">
        <v>100</v>
      </c>
      <c r="C24">
        <v>2</v>
      </c>
      <c r="D24">
        <v>50</v>
      </c>
      <c r="E24">
        <v>0</v>
      </c>
      <c r="F24">
        <v>852.947</v>
      </c>
      <c r="G24">
        <v>8094.76</v>
      </c>
      <c r="H24">
        <v>2989.41</v>
      </c>
      <c r="I24">
        <v>28331.7</v>
      </c>
      <c r="J24">
        <v>747.35199999999998</v>
      </c>
      <c r="K24">
        <v>34858</v>
      </c>
      <c r="L24">
        <v>866.34799999999996</v>
      </c>
      <c r="M24">
        <v>839.21299999999997</v>
      </c>
      <c r="N24">
        <v>830.53399999999999</v>
      </c>
      <c r="O24">
        <v>798.60500000000002</v>
      </c>
      <c r="P24">
        <v>868.755</v>
      </c>
      <c r="Q24">
        <v>837.77700000000004</v>
      </c>
      <c r="R24">
        <v>1047.1600000000001</v>
      </c>
      <c r="S24">
        <v>886.77099999999996</v>
      </c>
      <c r="T24">
        <v>0.25166100000000002</v>
      </c>
      <c r="U24">
        <v>0.24357500000000001</v>
      </c>
      <c r="V24">
        <f t="shared" si="0"/>
        <v>7.2206187588001018</v>
      </c>
      <c r="W24">
        <f t="shared" si="1"/>
        <v>-0.42071391453811768</v>
      </c>
      <c r="X24" s="1">
        <v>5.43561E-6</v>
      </c>
      <c r="Y24" s="1">
        <v>5.41223E-6</v>
      </c>
      <c r="Z24">
        <f t="shared" si="2"/>
        <v>7.8497840098738463</v>
      </c>
      <c r="AA24">
        <f t="shared" si="3"/>
        <v>-5.8718968881896503</v>
      </c>
      <c r="AB24">
        <f t="shared" si="4"/>
        <v>-13.694696106271046</v>
      </c>
      <c r="AC24">
        <f t="shared" si="5"/>
        <v>-3.0941303700907952</v>
      </c>
      <c r="AD24">
        <v>1.2444299999999999</v>
      </c>
      <c r="AE24">
        <v>1.3678999999999999</v>
      </c>
      <c r="AF24">
        <v>1.34033</v>
      </c>
      <c r="AG24">
        <v>1.5677700000000001</v>
      </c>
      <c r="AH24">
        <v>1.33514</v>
      </c>
      <c r="AI24">
        <v>1.56979</v>
      </c>
      <c r="AJ24">
        <v>16421</v>
      </c>
      <c r="AK24">
        <v>16267</v>
      </c>
      <c r="AL24">
        <v>552</v>
      </c>
      <c r="AM24">
        <v>514</v>
      </c>
      <c r="AN24">
        <v>383</v>
      </c>
      <c r="AO24">
        <v>359</v>
      </c>
      <c r="AP24">
        <v>192</v>
      </c>
      <c r="AQ24">
        <v>170</v>
      </c>
      <c r="AR24">
        <v>1640.48</v>
      </c>
      <c r="AS24">
        <v>465.46300000000002</v>
      </c>
      <c r="AT24">
        <v>5741.69</v>
      </c>
      <c r="AU24">
        <v>116.366</v>
      </c>
      <c r="AV24">
        <v>8498</v>
      </c>
      <c r="AW24">
        <v>736.91700000000003</v>
      </c>
      <c r="AX24">
        <v>788.85500000000002</v>
      </c>
      <c r="AY24">
        <v>903.75900000000001</v>
      </c>
      <c r="AZ24">
        <v>816.24400000000003</v>
      </c>
      <c r="BA24">
        <v>780.99099999999999</v>
      </c>
      <c r="BB24">
        <v>897.17600000000004</v>
      </c>
      <c r="BC24">
        <v>1024.9100000000001</v>
      </c>
      <c r="BD24">
        <v>755.82600000000002</v>
      </c>
      <c r="BE24">
        <v>0.20046900000000001</v>
      </c>
      <c r="BF24">
        <v>0.20590800000000001</v>
      </c>
      <c r="BG24">
        <v>0</v>
      </c>
      <c r="BH24">
        <v>0</v>
      </c>
      <c r="BI24" s="1">
        <v>2.7555799999999998E-6</v>
      </c>
      <c r="BJ24" s="1">
        <v>7.5663699999999997E-6</v>
      </c>
      <c r="BK24">
        <f t="shared" si="6"/>
        <v>-1.8751835535976511</v>
      </c>
      <c r="BL24">
        <f t="shared" si="7"/>
        <v>2.6329800005428359</v>
      </c>
      <c r="BM24">
        <v>0</v>
      </c>
      <c r="BN24">
        <v>0</v>
      </c>
      <c r="BO24">
        <v>0.98314800000000002</v>
      </c>
      <c r="BP24">
        <v>1.06332</v>
      </c>
      <c r="BQ24">
        <v>0.87744</v>
      </c>
      <c r="BR24">
        <v>1.3003899999999999</v>
      </c>
      <c r="BS24">
        <v>1.1032999999999999</v>
      </c>
      <c r="BT24">
        <v>1.0107600000000001</v>
      </c>
      <c r="BU24">
        <v>4008</v>
      </c>
      <c r="BV24">
        <v>3942</v>
      </c>
      <c r="BW24">
        <v>116</v>
      </c>
      <c r="BX24">
        <v>123</v>
      </c>
      <c r="BY24">
        <v>107</v>
      </c>
      <c r="BZ24">
        <v>91</v>
      </c>
      <c r="CA24">
        <v>65</v>
      </c>
      <c r="CB24">
        <v>46</v>
      </c>
    </row>
    <row r="25" spans="1:80" x14ac:dyDescent="0.25">
      <c r="A25">
        <v>20230731121505</v>
      </c>
      <c r="B25">
        <v>100</v>
      </c>
      <c r="C25">
        <v>5</v>
      </c>
      <c r="D25">
        <v>0</v>
      </c>
      <c r="E25">
        <v>0</v>
      </c>
      <c r="F25">
        <v>808.03099999999995</v>
      </c>
      <c r="G25">
        <v>7549.57</v>
      </c>
      <c r="H25">
        <v>3002.1</v>
      </c>
      <c r="I25">
        <v>26423.5</v>
      </c>
      <c r="J25">
        <v>750.52499999999998</v>
      </c>
      <c r="K25">
        <v>34484</v>
      </c>
      <c r="L25">
        <v>0</v>
      </c>
      <c r="M25">
        <v>808.45899999999995</v>
      </c>
      <c r="N25">
        <v>0</v>
      </c>
      <c r="O25">
        <v>813.678</v>
      </c>
      <c r="P25">
        <v>0</v>
      </c>
      <c r="Q25">
        <v>785.63</v>
      </c>
      <c r="R25">
        <v>0</v>
      </c>
      <c r="S25">
        <v>797.88199999999995</v>
      </c>
      <c r="T25">
        <v>0</v>
      </c>
      <c r="U25">
        <v>0.23334299999999999</v>
      </c>
      <c r="V25">
        <v>0</v>
      </c>
      <c r="W25">
        <v>0</v>
      </c>
      <c r="X25">
        <v>0</v>
      </c>
      <c r="Y25" s="1">
        <v>8.12719E-6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1.32213</v>
      </c>
      <c r="AF25">
        <v>0</v>
      </c>
      <c r="AG25">
        <v>1.5529999999999999</v>
      </c>
      <c r="AH25">
        <v>0</v>
      </c>
      <c r="AI25">
        <v>1.3777699999999999</v>
      </c>
      <c r="AJ25">
        <v>0</v>
      </c>
      <c r="AK25">
        <v>32354</v>
      </c>
      <c r="AL25">
        <v>0</v>
      </c>
      <c r="AM25">
        <v>1049</v>
      </c>
      <c r="AN25">
        <v>0</v>
      </c>
      <c r="AO25">
        <v>718</v>
      </c>
      <c r="AP25">
        <v>0</v>
      </c>
      <c r="AQ25">
        <v>363</v>
      </c>
      <c r="AR25">
        <v>309479</v>
      </c>
      <c r="AS25" s="1">
        <v>4308300</v>
      </c>
      <c r="AT25" s="1">
        <v>1083170</v>
      </c>
      <c r="AU25" s="1">
        <v>1077080</v>
      </c>
      <c r="AV25">
        <v>8170</v>
      </c>
      <c r="AW25">
        <v>0</v>
      </c>
      <c r="AX25">
        <v>832.49099999999999</v>
      </c>
      <c r="AY25">
        <v>0</v>
      </c>
      <c r="AZ25">
        <v>959.41399999999999</v>
      </c>
      <c r="BA25">
        <v>0</v>
      </c>
      <c r="BB25">
        <v>783.12699999999995</v>
      </c>
      <c r="BC25">
        <v>0</v>
      </c>
      <c r="BD25">
        <v>777.47699999999998</v>
      </c>
      <c r="BE25">
        <v>0</v>
      </c>
      <c r="BF25">
        <v>0.204319</v>
      </c>
      <c r="BG25">
        <v>0</v>
      </c>
      <c r="BH25">
        <v>0</v>
      </c>
      <c r="BI25">
        <v>0</v>
      </c>
      <c r="BJ25" s="1">
        <v>9.0248099999999994E-6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0.95825899999999997</v>
      </c>
      <c r="BQ25">
        <v>0</v>
      </c>
      <c r="BR25">
        <v>1.0928199999999999</v>
      </c>
      <c r="BS25">
        <v>0</v>
      </c>
      <c r="BT25">
        <v>0.97772800000000004</v>
      </c>
      <c r="BU25">
        <v>0</v>
      </c>
      <c r="BV25">
        <v>7672</v>
      </c>
      <c r="BW25">
        <v>0</v>
      </c>
      <c r="BX25">
        <v>237</v>
      </c>
      <c r="BY25">
        <v>0</v>
      </c>
      <c r="BZ25">
        <v>173</v>
      </c>
      <c r="CA25">
        <v>0</v>
      </c>
      <c r="CB25">
        <v>88</v>
      </c>
    </row>
    <row r="26" spans="1:80" x14ac:dyDescent="0.25">
      <c r="A26">
        <v>20230731121905</v>
      </c>
      <c r="B26">
        <v>100</v>
      </c>
      <c r="C26">
        <v>5</v>
      </c>
      <c r="D26">
        <v>5</v>
      </c>
      <c r="E26">
        <v>0</v>
      </c>
      <c r="F26">
        <v>899.55200000000002</v>
      </c>
      <c r="G26">
        <v>8048.05</v>
      </c>
      <c r="H26">
        <v>2911</v>
      </c>
      <c r="I26">
        <v>28168.2</v>
      </c>
      <c r="J26">
        <v>727.75099999999998</v>
      </c>
      <c r="K26">
        <v>34420</v>
      </c>
      <c r="L26">
        <v>844.65</v>
      </c>
      <c r="M26">
        <v>904.77200000000005</v>
      </c>
      <c r="N26">
        <v>802.55100000000004</v>
      </c>
      <c r="O26">
        <v>877.48900000000003</v>
      </c>
      <c r="P26">
        <v>753.56700000000001</v>
      </c>
      <c r="Q26">
        <v>850.28200000000004</v>
      </c>
      <c r="R26">
        <v>530.09100000000001</v>
      </c>
      <c r="S26">
        <v>898.34</v>
      </c>
      <c r="T26">
        <v>0.24546299999999999</v>
      </c>
      <c r="U26">
        <v>0.249003</v>
      </c>
      <c r="V26">
        <f t="shared" si="0"/>
        <v>6.6019129414289184</v>
      </c>
      <c r="W26">
        <f t="shared" si="1"/>
        <v>-3.0326044956096512</v>
      </c>
      <c r="X26">
        <v>0</v>
      </c>
      <c r="Y26" s="1">
        <v>5.0616500000000001E-6</v>
      </c>
      <c r="Z26">
        <f t="shared" si="2"/>
        <v>5.1936197202413572</v>
      </c>
      <c r="AA26">
        <f t="shared" si="3"/>
        <v>-1.0808889157829384</v>
      </c>
      <c r="AB26">
        <f t="shared" si="4"/>
        <v>-10.756530865866925</v>
      </c>
      <c r="AC26">
        <f t="shared" si="5"/>
        <v>-30.742431610501026</v>
      </c>
      <c r="AD26">
        <v>1.3077700000000001</v>
      </c>
      <c r="AE26">
        <v>1.3394999999999999</v>
      </c>
      <c r="AF26">
        <v>1.3859600000000001</v>
      </c>
      <c r="AG26">
        <v>1.52217</v>
      </c>
      <c r="AH26">
        <v>0.95421</v>
      </c>
      <c r="AI26">
        <v>1.3929199999999999</v>
      </c>
      <c r="AJ26">
        <v>1681</v>
      </c>
      <c r="AK26">
        <v>30664</v>
      </c>
      <c r="AL26">
        <v>49</v>
      </c>
      <c r="AM26">
        <v>1008</v>
      </c>
      <c r="AN26">
        <v>30</v>
      </c>
      <c r="AO26">
        <v>648</v>
      </c>
      <c r="AP26">
        <v>11</v>
      </c>
      <c r="AQ26">
        <v>329</v>
      </c>
      <c r="AR26">
        <v>309918</v>
      </c>
      <c r="AS26" s="1">
        <v>4308360</v>
      </c>
      <c r="AT26" s="1">
        <v>1084710</v>
      </c>
      <c r="AU26" s="1">
        <v>1077090</v>
      </c>
      <c r="AV26">
        <v>8639</v>
      </c>
      <c r="AW26">
        <v>814.64300000000003</v>
      </c>
      <c r="AX26">
        <v>1055.48</v>
      </c>
      <c r="AY26">
        <v>640.41700000000003</v>
      </c>
      <c r="AZ26">
        <v>967.024</v>
      </c>
      <c r="BA26">
        <v>559.16700000000003</v>
      </c>
      <c r="BB26">
        <v>846.07799999999997</v>
      </c>
      <c r="BC26">
        <v>205</v>
      </c>
      <c r="BD26">
        <v>1014.4</v>
      </c>
      <c r="BE26">
        <v>0.209846</v>
      </c>
      <c r="BF26">
        <v>0.24822900000000001</v>
      </c>
      <c r="BG26">
        <v>0</v>
      </c>
      <c r="BH26">
        <v>0</v>
      </c>
      <c r="BI26">
        <v>0</v>
      </c>
      <c r="BJ26" s="1">
        <v>3.3091900000000002E-6</v>
      </c>
      <c r="BK26">
        <f t="shared" si="6"/>
        <v>2.7146353401859984</v>
      </c>
      <c r="BL26">
        <f t="shared" si="7"/>
        <v>1.7452287546219538</v>
      </c>
      <c r="BM26">
        <v>0</v>
      </c>
      <c r="BN26">
        <v>0</v>
      </c>
      <c r="BO26">
        <v>0.97464399999999995</v>
      </c>
      <c r="BP26">
        <v>1.10073</v>
      </c>
      <c r="BQ26">
        <v>1.01492</v>
      </c>
      <c r="BR26">
        <v>1.05023</v>
      </c>
      <c r="BS26">
        <v>0.42103000000000002</v>
      </c>
      <c r="BT26">
        <v>1.2396499999999999</v>
      </c>
      <c r="BU26">
        <v>423</v>
      </c>
      <c r="BV26">
        <v>7714</v>
      </c>
      <c r="BW26">
        <v>12</v>
      </c>
      <c r="BX26">
        <v>252</v>
      </c>
      <c r="BY26">
        <v>6</v>
      </c>
      <c r="BZ26">
        <v>153</v>
      </c>
      <c r="CA26">
        <v>1</v>
      </c>
      <c r="CB26">
        <v>78</v>
      </c>
    </row>
    <row r="27" spans="1:80" x14ac:dyDescent="0.25">
      <c r="A27">
        <v>20230731122238</v>
      </c>
      <c r="B27">
        <v>100</v>
      </c>
      <c r="C27">
        <v>5</v>
      </c>
      <c r="D27">
        <v>10</v>
      </c>
      <c r="E27">
        <v>0</v>
      </c>
      <c r="F27">
        <v>779.33699999999999</v>
      </c>
      <c r="G27">
        <v>7434.34</v>
      </c>
      <c r="H27">
        <v>3096.54</v>
      </c>
      <c r="I27">
        <v>26020.2</v>
      </c>
      <c r="J27">
        <v>774.13599999999997</v>
      </c>
      <c r="K27">
        <v>34520</v>
      </c>
      <c r="L27">
        <v>784.89200000000005</v>
      </c>
      <c r="M27">
        <v>777.53</v>
      </c>
      <c r="N27">
        <v>790.60699999999997</v>
      </c>
      <c r="O27">
        <v>787.928</v>
      </c>
      <c r="P27">
        <v>733.58299999999997</v>
      </c>
      <c r="Q27">
        <v>825.31</v>
      </c>
      <c r="R27">
        <v>867.88900000000001</v>
      </c>
      <c r="S27">
        <v>763.96199999999999</v>
      </c>
      <c r="T27">
        <v>0.235537</v>
      </c>
      <c r="U27">
        <v>0.229129</v>
      </c>
      <c r="V27">
        <f t="shared" si="0"/>
        <v>-1.5270947053034383</v>
      </c>
      <c r="W27">
        <f t="shared" si="1"/>
        <v>3.1478594555702122</v>
      </c>
      <c r="X27" s="1">
        <v>1.56901E-6</v>
      </c>
      <c r="Y27" s="1">
        <v>7.5704399999999998E-6</v>
      </c>
      <c r="Z27">
        <f t="shared" si="2"/>
        <v>0.93981417992320371</v>
      </c>
      <c r="AA27">
        <f t="shared" si="3"/>
        <v>-3.2373719800916709</v>
      </c>
      <c r="AB27">
        <f t="shared" si="4"/>
        <v>-22.305715996677428</v>
      </c>
      <c r="AC27">
        <f t="shared" si="5"/>
        <v>-7.0447171879196038</v>
      </c>
      <c r="AD27">
        <v>1.2792600000000001</v>
      </c>
      <c r="AE27">
        <v>1.3523700000000001</v>
      </c>
      <c r="AF27">
        <v>1.2065999999999999</v>
      </c>
      <c r="AG27">
        <v>1.6071899999999999</v>
      </c>
      <c r="AH27">
        <v>1.28071</v>
      </c>
      <c r="AI27">
        <v>1.4315199999999999</v>
      </c>
      <c r="AJ27">
        <v>3255</v>
      </c>
      <c r="AK27">
        <v>29100</v>
      </c>
      <c r="AL27">
        <v>117</v>
      </c>
      <c r="AM27">
        <v>974</v>
      </c>
      <c r="AN27">
        <v>72</v>
      </c>
      <c r="AO27">
        <v>648</v>
      </c>
      <c r="AP27">
        <v>36</v>
      </c>
      <c r="AQ27">
        <v>318</v>
      </c>
      <c r="AR27">
        <v>1463.74</v>
      </c>
      <c r="AS27">
        <v>503.08600000000001</v>
      </c>
      <c r="AT27">
        <v>5123.1000000000004</v>
      </c>
      <c r="AU27">
        <v>125.771</v>
      </c>
      <c r="AV27">
        <v>7874</v>
      </c>
      <c r="AW27">
        <v>769.29100000000005</v>
      </c>
      <c r="AX27">
        <v>784.35699999999997</v>
      </c>
      <c r="AY27">
        <v>654.53099999999995</v>
      </c>
      <c r="AZ27">
        <v>801.83699999999999</v>
      </c>
      <c r="BA27">
        <v>671.68799999999999</v>
      </c>
      <c r="BB27">
        <v>941.60299999999995</v>
      </c>
      <c r="BC27">
        <v>923.16700000000003</v>
      </c>
      <c r="BD27">
        <v>757.15499999999997</v>
      </c>
      <c r="BE27">
        <v>0.20447899999999999</v>
      </c>
      <c r="BF27">
        <v>0.19950000000000001</v>
      </c>
      <c r="BG27">
        <v>0</v>
      </c>
      <c r="BH27">
        <v>0</v>
      </c>
      <c r="BI27" s="1">
        <v>7.0605200000000001E-6</v>
      </c>
      <c r="BJ27" s="1">
        <v>8.1426900000000001E-6</v>
      </c>
      <c r="BK27">
        <f t="shared" si="6"/>
        <v>8.7616250611837837E-2</v>
      </c>
      <c r="BL27">
        <f t="shared" si="7"/>
        <v>-23.41391715017653</v>
      </c>
      <c r="BM27">
        <v>0</v>
      </c>
      <c r="BN27">
        <v>0</v>
      </c>
      <c r="BO27">
        <v>0.73363800000000001</v>
      </c>
      <c r="BP27">
        <v>0.97029100000000001</v>
      </c>
      <c r="BQ27">
        <v>0.75279300000000005</v>
      </c>
      <c r="BR27">
        <v>1.2958499999999999</v>
      </c>
      <c r="BS27">
        <v>1.0912500000000001</v>
      </c>
      <c r="BT27">
        <v>1.0652699999999999</v>
      </c>
      <c r="BU27">
        <v>745</v>
      </c>
      <c r="BV27">
        <v>6637</v>
      </c>
      <c r="BW27">
        <v>32</v>
      </c>
      <c r="BX27">
        <v>215</v>
      </c>
      <c r="BY27">
        <v>16</v>
      </c>
      <c r="BZ27">
        <v>146</v>
      </c>
      <c r="CA27">
        <v>12</v>
      </c>
      <c r="CB27">
        <v>71</v>
      </c>
    </row>
    <row r="28" spans="1:80" x14ac:dyDescent="0.25">
      <c r="A28">
        <v>20230731122618</v>
      </c>
      <c r="B28">
        <v>100</v>
      </c>
      <c r="C28">
        <v>5</v>
      </c>
      <c r="D28">
        <v>15</v>
      </c>
      <c r="E28">
        <v>0</v>
      </c>
      <c r="F28">
        <v>839.56899999999996</v>
      </c>
      <c r="G28">
        <v>7722.65</v>
      </c>
      <c r="H28">
        <v>2929.19</v>
      </c>
      <c r="I28">
        <v>27029.3</v>
      </c>
      <c r="J28">
        <v>732.29899999999998</v>
      </c>
      <c r="K28">
        <v>34545</v>
      </c>
      <c r="L28">
        <v>760.56600000000003</v>
      </c>
      <c r="M28">
        <v>853.51400000000001</v>
      </c>
      <c r="N28">
        <v>843.37599999999998</v>
      </c>
      <c r="O28">
        <v>822.46900000000005</v>
      </c>
      <c r="P28">
        <v>741.01800000000003</v>
      </c>
      <c r="Q28">
        <v>886.16700000000003</v>
      </c>
      <c r="R28">
        <v>851.91099999999994</v>
      </c>
      <c r="S28">
        <v>815.86300000000006</v>
      </c>
      <c r="T28">
        <v>0.23061400000000001</v>
      </c>
      <c r="U28">
        <v>0.239928</v>
      </c>
      <c r="V28">
        <f t="shared" si="0"/>
        <v>2.2917679409454439</v>
      </c>
      <c r="W28">
        <f t="shared" si="1"/>
        <v>-2.4266831887649705</v>
      </c>
      <c r="X28" s="1">
        <v>6.2525400000000001E-6</v>
      </c>
      <c r="Y28" s="1">
        <v>6.0330100000000004E-6</v>
      </c>
      <c r="Z28">
        <f t="shared" si="2"/>
        <v>-1.1699465167306562</v>
      </c>
      <c r="AA28">
        <f t="shared" si="3"/>
        <v>-7.6403491520808471</v>
      </c>
      <c r="AB28">
        <f t="shared" si="4"/>
        <v>-19.305091403146143</v>
      </c>
      <c r="AC28">
        <f t="shared" si="5"/>
        <v>-16.650093992466093</v>
      </c>
      <c r="AD28">
        <v>1.22105</v>
      </c>
      <c r="AE28">
        <v>1.28993</v>
      </c>
      <c r="AF28">
        <v>1.2532000000000001</v>
      </c>
      <c r="AG28">
        <v>1.5184800000000001</v>
      </c>
      <c r="AH28">
        <v>1.1483699999999999</v>
      </c>
      <c r="AI28">
        <v>1.3449599999999999</v>
      </c>
      <c r="AJ28">
        <v>4808</v>
      </c>
      <c r="AK28">
        <v>27566</v>
      </c>
      <c r="AL28">
        <v>186</v>
      </c>
      <c r="AM28">
        <v>913</v>
      </c>
      <c r="AN28">
        <v>111</v>
      </c>
      <c r="AO28">
        <v>598</v>
      </c>
      <c r="AP28">
        <v>56</v>
      </c>
      <c r="AQ28">
        <v>307</v>
      </c>
      <c r="AR28">
        <v>1763.87</v>
      </c>
      <c r="AS28">
        <v>375.834</v>
      </c>
      <c r="AT28">
        <v>6173.55</v>
      </c>
      <c r="AU28">
        <v>93.958500000000001</v>
      </c>
      <c r="AV28">
        <v>8298</v>
      </c>
      <c r="AW28">
        <v>677.47299999999996</v>
      </c>
      <c r="AX28">
        <v>979.99</v>
      </c>
      <c r="AY28">
        <v>1030.9100000000001</v>
      </c>
      <c r="AZ28">
        <v>1024.0899999999999</v>
      </c>
      <c r="BA28">
        <v>962.22199999999998</v>
      </c>
      <c r="BB28">
        <v>1214.1199999999999</v>
      </c>
      <c r="BC28">
        <v>977.72199999999998</v>
      </c>
      <c r="BD28">
        <v>973.73299999999995</v>
      </c>
      <c r="BE28">
        <v>0.188558</v>
      </c>
      <c r="BF28">
        <v>0.228381</v>
      </c>
      <c r="BG28">
        <v>0</v>
      </c>
      <c r="BH28">
        <v>0</v>
      </c>
      <c r="BI28">
        <v>0</v>
      </c>
      <c r="BJ28" s="1">
        <v>4.0548300000000001E-6</v>
      </c>
      <c r="BK28">
        <f t="shared" si="6"/>
        <v>-7.7053352912383772</v>
      </c>
      <c r="BL28">
        <f t="shared" si="7"/>
        <v>-3.0983604161490592</v>
      </c>
      <c r="BM28">
        <v>0</v>
      </c>
      <c r="BN28">
        <v>0</v>
      </c>
      <c r="BO28">
        <v>0.92824600000000002</v>
      </c>
      <c r="BP28">
        <v>0.97497699999999998</v>
      </c>
      <c r="BQ28">
        <v>0.94821699999999998</v>
      </c>
      <c r="BR28">
        <v>1.1381600000000001</v>
      </c>
      <c r="BS28">
        <v>0.72265800000000002</v>
      </c>
      <c r="BT28">
        <v>0.83589400000000003</v>
      </c>
      <c r="BU28">
        <v>1123</v>
      </c>
      <c r="BV28">
        <v>6686</v>
      </c>
      <c r="BW28">
        <v>33</v>
      </c>
      <c r="BX28">
        <v>208</v>
      </c>
      <c r="BY28">
        <v>27</v>
      </c>
      <c r="BZ28">
        <v>143</v>
      </c>
      <c r="CA28">
        <v>18</v>
      </c>
      <c r="CB28">
        <v>60</v>
      </c>
    </row>
    <row r="29" spans="1:80" x14ac:dyDescent="0.25">
      <c r="A29">
        <v>20230731122942</v>
      </c>
      <c r="B29">
        <v>100</v>
      </c>
      <c r="C29">
        <v>5</v>
      </c>
      <c r="D29">
        <v>20</v>
      </c>
      <c r="E29">
        <v>0</v>
      </c>
      <c r="F29">
        <v>779.70799999999997</v>
      </c>
      <c r="G29">
        <v>7439.86</v>
      </c>
      <c r="H29">
        <v>2915.15</v>
      </c>
      <c r="I29">
        <v>26039.5</v>
      </c>
      <c r="J29">
        <v>728.78800000000001</v>
      </c>
      <c r="K29">
        <v>34743</v>
      </c>
      <c r="L29">
        <v>728.69500000000005</v>
      </c>
      <c r="M29">
        <v>793.39400000000001</v>
      </c>
      <c r="N29">
        <v>767.21900000000005</v>
      </c>
      <c r="O29">
        <v>777.69100000000003</v>
      </c>
      <c r="P29">
        <v>634.64300000000003</v>
      </c>
      <c r="Q29">
        <v>808.33</v>
      </c>
      <c r="R29">
        <v>813.32399999999996</v>
      </c>
      <c r="S29">
        <v>737.42100000000005</v>
      </c>
      <c r="T29">
        <v>0.22411800000000001</v>
      </c>
      <c r="U29">
        <v>0.229106</v>
      </c>
      <c r="V29">
        <f t="shared" si="0"/>
        <v>-1.4539785393456426</v>
      </c>
      <c r="W29">
        <f t="shared" si="1"/>
        <v>-2.8943651650211146</v>
      </c>
      <c r="X29" s="1">
        <v>5.0439500000000002E-6</v>
      </c>
      <c r="Y29" s="1">
        <v>6.2055699999999999E-6</v>
      </c>
      <c r="Z29">
        <f t="shared" si="2"/>
        <v>-3.9538192539769543</v>
      </c>
      <c r="AA29">
        <f t="shared" si="3"/>
        <v>-13.311801279820893</v>
      </c>
      <c r="AB29">
        <f t="shared" si="4"/>
        <v>-16.356623589030328</v>
      </c>
      <c r="AC29">
        <f t="shared" si="5"/>
        <v>-9.6525544902269562</v>
      </c>
      <c r="AD29">
        <v>1.1460699999999999</v>
      </c>
      <c r="AE29">
        <v>1.3213900000000001</v>
      </c>
      <c r="AF29">
        <v>1.2989900000000001</v>
      </c>
      <c r="AG29">
        <v>1.57474</v>
      </c>
      <c r="AH29">
        <v>1.24478</v>
      </c>
      <c r="AI29">
        <v>1.36236</v>
      </c>
      <c r="AJ29">
        <v>6598</v>
      </c>
      <c r="AK29">
        <v>26019</v>
      </c>
      <c r="AL29">
        <v>233</v>
      </c>
      <c r="AM29">
        <v>819</v>
      </c>
      <c r="AN29">
        <v>143</v>
      </c>
      <c r="AO29">
        <v>564</v>
      </c>
      <c r="AP29">
        <v>68</v>
      </c>
      <c r="AQ29">
        <v>299</v>
      </c>
      <c r="AR29">
        <v>309423</v>
      </c>
      <c r="AS29" s="1">
        <v>4308260</v>
      </c>
      <c r="AT29" s="1">
        <v>1082980</v>
      </c>
      <c r="AU29" s="1">
        <v>1077070</v>
      </c>
      <c r="AV29">
        <v>7479</v>
      </c>
      <c r="AW29">
        <v>609.27300000000002</v>
      </c>
      <c r="AX29">
        <v>992.41399999999999</v>
      </c>
      <c r="AY29">
        <v>743.28599999999994</v>
      </c>
      <c r="AZ29">
        <v>861.495</v>
      </c>
      <c r="BA29">
        <v>674.07399999999996</v>
      </c>
      <c r="BB29">
        <v>869.03200000000004</v>
      </c>
      <c r="BC29">
        <v>1027.22</v>
      </c>
      <c r="BD29">
        <v>775.33299999999997</v>
      </c>
      <c r="BE29">
        <v>0.17394000000000001</v>
      </c>
      <c r="BF29">
        <v>0.226023</v>
      </c>
      <c r="BG29">
        <v>0</v>
      </c>
      <c r="BH29">
        <v>0</v>
      </c>
      <c r="BI29" s="1">
        <v>7.3281500000000003E-6</v>
      </c>
      <c r="BJ29" s="1">
        <v>2.4411400000000001E-6</v>
      </c>
      <c r="BK29">
        <f t="shared" si="6"/>
        <v>-14.860499265785606</v>
      </c>
      <c r="BL29">
        <f t="shared" si="7"/>
        <v>-18.046174756713988</v>
      </c>
      <c r="BM29">
        <v>0</v>
      </c>
      <c r="BN29">
        <v>0</v>
      </c>
      <c r="BO29">
        <v>0.785057</v>
      </c>
      <c r="BP29">
        <v>0.95213099999999995</v>
      </c>
      <c r="BQ29">
        <v>0.99748199999999998</v>
      </c>
      <c r="BR29">
        <v>1.10972</v>
      </c>
      <c r="BS29">
        <v>0.737174</v>
      </c>
      <c r="BT29">
        <v>0.95343100000000003</v>
      </c>
      <c r="BU29">
        <v>1416</v>
      </c>
      <c r="BV29">
        <v>5588</v>
      </c>
      <c r="BW29">
        <v>56</v>
      </c>
      <c r="BX29">
        <v>184</v>
      </c>
      <c r="BY29">
        <v>27</v>
      </c>
      <c r="BZ29">
        <v>124</v>
      </c>
      <c r="CA29">
        <v>18</v>
      </c>
      <c r="CB29">
        <v>66</v>
      </c>
    </row>
    <row r="30" spans="1:80" x14ac:dyDescent="0.25">
      <c r="A30">
        <v>20230731123317</v>
      </c>
      <c r="B30">
        <v>100</v>
      </c>
      <c r="C30">
        <v>5</v>
      </c>
      <c r="D30">
        <v>25</v>
      </c>
      <c r="E30">
        <v>0</v>
      </c>
      <c r="F30">
        <v>829.93299999999999</v>
      </c>
      <c r="G30">
        <v>7725.33</v>
      </c>
      <c r="H30">
        <v>2987.64</v>
      </c>
      <c r="I30">
        <v>27038.7</v>
      </c>
      <c r="J30">
        <v>746.91</v>
      </c>
      <c r="K30">
        <v>34437</v>
      </c>
      <c r="L30">
        <v>809.00699999999995</v>
      </c>
      <c r="M30">
        <v>835.596</v>
      </c>
      <c r="N30">
        <v>917.54200000000003</v>
      </c>
      <c r="O30">
        <v>832.38099999999997</v>
      </c>
      <c r="P30">
        <v>838.56200000000001</v>
      </c>
      <c r="Q30">
        <v>831.75900000000001</v>
      </c>
      <c r="R30">
        <v>933.98800000000006</v>
      </c>
      <c r="S30">
        <v>801.59</v>
      </c>
      <c r="T30">
        <v>0.237761</v>
      </c>
      <c r="U30">
        <v>0.239423</v>
      </c>
      <c r="V30">
        <f t="shared" si="0"/>
        <v>2.3272663693452502</v>
      </c>
      <c r="W30">
        <f t="shared" si="1"/>
        <v>-0.47967382180117824</v>
      </c>
      <c r="X30" s="1">
        <v>6.3902100000000001E-6</v>
      </c>
      <c r="Y30" s="1">
        <v>8.4871200000000002E-6</v>
      </c>
      <c r="Z30">
        <f t="shared" si="2"/>
        <v>1.8929134668129475</v>
      </c>
      <c r="AA30">
        <f t="shared" si="3"/>
        <v>-5.2826649320000527</v>
      </c>
      <c r="AB30">
        <f t="shared" si="4"/>
        <v>-10.76683343957863</v>
      </c>
      <c r="AC30">
        <f t="shared" si="5"/>
        <v>-4.4644606864716145</v>
      </c>
      <c r="AD30">
        <v>1.2522200000000001</v>
      </c>
      <c r="AE30">
        <v>1.3492900000000001</v>
      </c>
      <c r="AF30">
        <v>1.3857999999999999</v>
      </c>
      <c r="AG30">
        <v>1.61293</v>
      </c>
      <c r="AH30">
        <v>1.31626</v>
      </c>
      <c r="AI30">
        <v>1.41743</v>
      </c>
      <c r="AJ30">
        <v>7998</v>
      </c>
      <c r="AK30">
        <v>24324</v>
      </c>
      <c r="AL30">
        <v>273</v>
      </c>
      <c r="AM30">
        <v>769</v>
      </c>
      <c r="AN30">
        <v>192</v>
      </c>
      <c r="AO30">
        <v>522</v>
      </c>
      <c r="AP30">
        <v>86</v>
      </c>
      <c r="AQ30">
        <v>273</v>
      </c>
      <c r="AR30">
        <v>1704.78</v>
      </c>
      <c r="AS30">
        <v>432.03399999999999</v>
      </c>
      <c r="AT30">
        <v>5966.72</v>
      </c>
      <c r="AU30">
        <v>108.009</v>
      </c>
      <c r="AV30">
        <v>8386</v>
      </c>
      <c r="AW30">
        <v>853.61900000000003</v>
      </c>
      <c r="AX30">
        <v>882.28099999999995</v>
      </c>
      <c r="AY30">
        <v>1012.61</v>
      </c>
      <c r="AZ30">
        <v>908.75300000000004</v>
      </c>
      <c r="BA30">
        <v>928.65899999999999</v>
      </c>
      <c r="BB30">
        <v>901.524</v>
      </c>
      <c r="BC30">
        <v>852.11099999999999</v>
      </c>
      <c r="BD30">
        <v>814.84699999999998</v>
      </c>
      <c r="BE30">
        <v>0.21398200000000001</v>
      </c>
      <c r="BF30">
        <v>0.21357300000000001</v>
      </c>
      <c r="BG30">
        <v>0</v>
      </c>
      <c r="BH30">
        <v>0</v>
      </c>
      <c r="BI30" s="1">
        <v>6.3546699999999999E-6</v>
      </c>
      <c r="BJ30" s="1">
        <v>1.01451E-5</v>
      </c>
      <c r="BK30">
        <f t="shared" si="6"/>
        <v>4.7391091532060674</v>
      </c>
      <c r="BL30">
        <f t="shared" si="7"/>
        <v>-7.5235456601031885</v>
      </c>
      <c r="BM30">
        <v>0</v>
      </c>
      <c r="BN30">
        <v>0</v>
      </c>
      <c r="BO30">
        <v>0.88585599999999998</v>
      </c>
      <c r="BP30">
        <v>1.01179</v>
      </c>
      <c r="BQ30">
        <v>0.91331600000000002</v>
      </c>
      <c r="BR30">
        <v>1.25221</v>
      </c>
      <c r="BS30">
        <v>0.72228899999999996</v>
      </c>
      <c r="BT30">
        <v>1.0247900000000001</v>
      </c>
      <c r="BU30">
        <v>1900</v>
      </c>
      <c r="BV30">
        <v>5960</v>
      </c>
      <c r="BW30">
        <v>75</v>
      </c>
      <c r="BX30">
        <v>182</v>
      </c>
      <c r="BY30">
        <v>44</v>
      </c>
      <c r="BZ30">
        <v>126</v>
      </c>
      <c r="CA30">
        <v>27</v>
      </c>
      <c r="CB30">
        <v>72</v>
      </c>
    </row>
    <row r="31" spans="1:80" x14ac:dyDescent="0.25">
      <c r="A31">
        <v>20230731123707</v>
      </c>
      <c r="B31">
        <v>100</v>
      </c>
      <c r="C31">
        <v>5</v>
      </c>
      <c r="D31">
        <v>30</v>
      </c>
      <c r="E31">
        <v>0</v>
      </c>
      <c r="F31">
        <v>811.12099999999998</v>
      </c>
      <c r="G31">
        <v>7739.21</v>
      </c>
      <c r="H31">
        <v>3022.37</v>
      </c>
      <c r="I31">
        <v>27087.200000000001</v>
      </c>
      <c r="J31">
        <v>755.59400000000005</v>
      </c>
      <c r="K31">
        <v>34697</v>
      </c>
      <c r="L31">
        <v>822.55799999999999</v>
      </c>
      <c r="M31">
        <v>803.32100000000003</v>
      </c>
      <c r="N31">
        <v>838.08299999999997</v>
      </c>
      <c r="O31">
        <v>846.06299999999999</v>
      </c>
      <c r="P31">
        <v>866.04200000000003</v>
      </c>
      <c r="Q31">
        <v>812.28200000000004</v>
      </c>
      <c r="R31">
        <v>867.08500000000004</v>
      </c>
      <c r="S31">
        <v>867.279</v>
      </c>
      <c r="T31">
        <v>0.24155699999999999</v>
      </c>
      <c r="U31">
        <v>0.23575099999999999</v>
      </c>
      <c r="V31">
        <f t="shared" si="0"/>
        <v>2.5111164388188549</v>
      </c>
      <c r="W31">
        <f t="shared" si="1"/>
        <v>0.67720616647346221</v>
      </c>
      <c r="X31" s="1">
        <v>5.1482699999999999E-6</v>
      </c>
      <c r="Y31" s="1">
        <v>8.1206399999999992E-6</v>
      </c>
      <c r="Z31">
        <f t="shared" si="2"/>
        <v>3.5196962424574867</v>
      </c>
      <c r="AA31">
        <f t="shared" si="3"/>
        <v>-3.1912318654221403</v>
      </c>
      <c r="AB31">
        <f t="shared" si="4"/>
        <v>-4.8293314273571939</v>
      </c>
      <c r="AC31">
        <f t="shared" si="5"/>
        <v>-9.3048912372892332</v>
      </c>
      <c r="AD31">
        <v>1.2798700000000001</v>
      </c>
      <c r="AE31">
        <v>1.3953599999999999</v>
      </c>
      <c r="AF31">
        <v>1.47801</v>
      </c>
      <c r="AG31">
        <v>1.5786</v>
      </c>
      <c r="AH31">
        <v>1.2495700000000001</v>
      </c>
      <c r="AI31">
        <v>1.5196700000000001</v>
      </c>
      <c r="AJ31">
        <v>9740</v>
      </c>
      <c r="AK31">
        <v>22848</v>
      </c>
      <c r="AL31">
        <v>314</v>
      </c>
      <c r="AM31">
        <v>782</v>
      </c>
      <c r="AN31">
        <v>213</v>
      </c>
      <c r="AO31">
        <v>465</v>
      </c>
      <c r="AP31">
        <v>106</v>
      </c>
      <c r="AQ31">
        <v>229</v>
      </c>
      <c r="AR31">
        <v>1447.1</v>
      </c>
      <c r="AS31">
        <v>479.55399999999997</v>
      </c>
      <c r="AT31">
        <v>5064.8500000000004</v>
      </c>
      <c r="AU31">
        <v>119.88800000000001</v>
      </c>
      <c r="AV31">
        <v>8377</v>
      </c>
      <c r="AW31">
        <v>663.82399999999996</v>
      </c>
      <c r="AX31">
        <v>688.65700000000004</v>
      </c>
      <c r="AY31">
        <v>742.23800000000006</v>
      </c>
      <c r="AZ31">
        <v>656.50300000000004</v>
      </c>
      <c r="BA31">
        <v>772.71699999999998</v>
      </c>
      <c r="BB31">
        <v>669.75800000000004</v>
      </c>
      <c r="BC31">
        <v>751.96900000000005</v>
      </c>
      <c r="BD31">
        <v>730.3</v>
      </c>
      <c r="BE31">
        <v>0.17871000000000001</v>
      </c>
      <c r="BF31">
        <v>0.18302099999999999</v>
      </c>
      <c r="BG31">
        <v>0</v>
      </c>
      <c r="BH31">
        <v>0</v>
      </c>
      <c r="BI31">
        <v>0</v>
      </c>
      <c r="BJ31" s="1">
        <v>2.4999E-6</v>
      </c>
      <c r="BK31">
        <f t="shared" si="6"/>
        <v>-12.52569750367107</v>
      </c>
      <c r="BL31">
        <f t="shared" si="7"/>
        <v>5.5561703096063715</v>
      </c>
      <c r="BM31">
        <v>0</v>
      </c>
      <c r="BN31">
        <v>0</v>
      </c>
      <c r="BO31">
        <v>1.01115</v>
      </c>
      <c r="BP31">
        <v>0.96845199999999998</v>
      </c>
      <c r="BQ31">
        <v>1.1404300000000001</v>
      </c>
      <c r="BR31">
        <v>1.21132</v>
      </c>
      <c r="BS31">
        <v>0.95818499999999995</v>
      </c>
      <c r="BT31">
        <v>1.12086</v>
      </c>
      <c r="BU31">
        <v>2274</v>
      </c>
      <c r="BV31">
        <v>5548</v>
      </c>
      <c r="BW31">
        <v>84</v>
      </c>
      <c r="BX31">
        <v>199</v>
      </c>
      <c r="BY31">
        <v>60</v>
      </c>
      <c r="BZ31">
        <v>120</v>
      </c>
      <c r="CA31">
        <v>32</v>
      </c>
      <c r="CB31">
        <v>60</v>
      </c>
    </row>
    <row r="32" spans="1:80" x14ac:dyDescent="0.25">
      <c r="A32">
        <v>20230731124055</v>
      </c>
      <c r="B32">
        <v>100</v>
      </c>
      <c r="C32">
        <v>5</v>
      </c>
      <c r="D32">
        <v>35</v>
      </c>
      <c r="E32">
        <v>0</v>
      </c>
      <c r="F32">
        <v>874.33699999999999</v>
      </c>
      <c r="G32">
        <v>8115.78</v>
      </c>
      <c r="H32">
        <v>3084.19</v>
      </c>
      <c r="I32">
        <v>28405.200000000001</v>
      </c>
      <c r="J32">
        <v>771.04899999999998</v>
      </c>
      <c r="K32">
        <v>34755</v>
      </c>
      <c r="L32">
        <v>859.95399999999995</v>
      </c>
      <c r="M32">
        <v>879.09199999999998</v>
      </c>
      <c r="N32">
        <v>901.50900000000001</v>
      </c>
      <c r="O32">
        <v>910.23500000000001</v>
      </c>
      <c r="P32">
        <v>968.18799999999999</v>
      </c>
      <c r="Q32">
        <v>858.98500000000001</v>
      </c>
      <c r="R32">
        <v>1004.95</v>
      </c>
      <c r="S32">
        <v>838.55799999999999</v>
      </c>
      <c r="T32">
        <v>0.249889</v>
      </c>
      <c r="U32">
        <v>0.248727</v>
      </c>
      <c r="V32">
        <f t="shared" si="0"/>
        <v>7.499042999458247</v>
      </c>
      <c r="W32">
        <f t="shared" si="1"/>
        <v>2.7364725320115686</v>
      </c>
      <c r="X32" s="1">
        <v>5.3160700000000002E-6</v>
      </c>
      <c r="Y32" s="1">
        <v>6.6793999999999999E-6</v>
      </c>
      <c r="Z32">
        <f t="shared" si="2"/>
        <v>7.0903901535929803</v>
      </c>
      <c r="AA32">
        <f t="shared" si="3"/>
        <v>-2.8773278066048498</v>
      </c>
      <c r="AB32">
        <f t="shared" si="4"/>
        <v>-8.0933155613936858</v>
      </c>
      <c r="AC32">
        <f t="shared" si="5"/>
        <v>-9.2388424773365596</v>
      </c>
      <c r="AD32">
        <v>1.2840199999999999</v>
      </c>
      <c r="AE32">
        <v>1.3935</v>
      </c>
      <c r="AF32">
        <v>1.4273199999999999</v>
      </c>
      <c r="AG32">
        <v>1.5738700000000001</v>
      </c>
      <c r="AH32">
        <v>1.25048</v>
      </c>
      <c r="AI32">
        <v>1.4642200000000001</v>
      </c>
      <c r="AJ32">
        <v>11411</v>
      </c>
      <c r="AK32">
        <v>21165</v>
      </c>
      <c r="AL32">
        <v>381</v>
      </c>
      <c r="AM32">
        <v>698</v>
      </c>
      <c r="AN32">
        <v>277</v>
      </c>
      <c r="AO32">
        <v>459</v>
      </c>
      <c r="AP32">
        <v>133</v>
      </c>
      <c r="AQ32">
        <v>231</v>
      </c>
      <c r="AR32">
        <v>309734</v>
      </c>
      <c r="AS32" s="1">
        <v>4308410</v>
      </c>
      <c r="AT32" s="1">
        <v>1084070</v>
      </c>
      <c r="AU32" s="1">
        <v>1077100</v>
      </c>
      <c r="AV32">
        <v>9122</v>
      </c>
      <c r="AW32">
        <v>776.37599999999998</v>
      </c>
      <c r="AX32">
        <v>878.22</v>
      </c>
      <c r="AY32">
        <v>879.84500000000003</v>
      </c>
      <c r="AZ32">
        <v>868.44100000000003</v>
      </c>
      <c r="BA32">
        <v>910.79200000000003</v>
      </c>
      <c r="BB32">
        <v>998.72799999999995</v>
      </c>
      <c r="BC32">
        <v>1295.03</v>
      </c>
      <c r="BD32">
        <v>860.31399999999996</v>
      </c>
      <c r="BE32">
        <v>0.207564</v>
      </c>
      <c r="BF32">
        <v>0.217056</v>
      </c>
      <c r="BG32">
        <v>0</v>
      </c>
      <c r="BH32">
        <v>0</v>
      </c>
      <c r="BI32" s="1">
        <v>9.9793599999999994E-7</v>
      </c>
      <c r="BJ32" s="1">
        <v>4.3635699999999996E-6</v>
      </c>
      <c r="BK32">
        <f t="shared" si="6"/>
        <v>1.5976505139500681</v>
      </c>
      <c r="BL32">
        <f t="shared" si="7"/>
        <v>-11.926599758227672</v>
      </c>
      <c r="BM32">
        <v>0</v>
      </c>
      <c r="BN32">
        <v>0</v>
      </c>
      <c r="BO32">
        <v>0.84367800000000004</v>
      </c>
      <c r="BP32">
        <v>1.03867</v>
      </c>
      <c r="BQ32">
        <v>1.00403</v>
      </c>
      <c r="BR32">
        <v>1.30006</v>
      </c>
      <c r="BS32">
        <v>0.82011400000000001</v>
      </c>
      <c r="BT32">
        <v>1.1215299999999999</v>
      </c>
      <c r="BU32">
        <v>2910</v>
      </c>
      <c r="BV32">
        <v>5630</v>
      </c>
      <c r="BW32">
        <v>110</v>
      </c>
      <c r="BX32">
        <v>177</v>
      </c>
      <c r="BY32">
        <v>96</v>
      </c>
      <c r="BZ32">
        <v>114</v>
      </c>
      <c r="CA32">
        <v>34</v>
      </c>
      <c r="CB32">
        <v>51</v>
      </c>
    </row>
    <row r="33" spans="1:80" x14ac:dyDescent="0.25">
      <c r="A33">
        <v>20230731124443</v>
      </c>
      <c r="B33">
        <v>100</v>
      </c>
      <c r="C33">
        <v>5</v>
      </c>
      <c r="D33">
        <v>40</v>
      </c>
      <c r="E33">
        <v>0</v>
      </c>
      <c r="F33">
        <v>860.59500000000003</v>
      </c>
      <c r="G33">
        <v>8103.42</v>
      </c>
      <c r="H33">
        <v>3023.19</v>
      </c>
      <c r="I33">
        <v>28362</v>
      </c>
      <c r="J33">
        <v>755.798</v>
      </c>
      <c r="K33">
        <v>34709</v>
      </c>
      <c r="L33">
        <v>865.63599999999997</v>
      </c>
      <c r="M33">
        <v>857.51499999999999</v>
      </c>
      <c r="N33">
        <v>829.53700000000003</v>
      </c>
      <c r="O33">
        <v>879.67100000000005</v>
      </c>
      <c r="P33">
        <v>820.25199999999995</v>
      </c>
      <c r="Q33">
        <v>873.74199999999996</v>
      </c>
      <c r="R33">
        <v>811.31600000000003</v>
      </c>
      <c r="S33">
        <v>902.96</v>
      </c>
      <c r="T33">
        <v>0.25345099999999998</v>
      </c>
      <c r="U33">
        <v>0.24621399999999999</v>
      </c>
      <c r="V33">
        <f t="shared" si="0"/>
        <v>7.3353263669875215</v>
      </c>
      <c r="W33">
        <f t="shared" si="1"/>
        <v>0.70452092577047909</v>
      </c>
      <c r="X33" s="1">
        <v>3.71862E-6</v>
      </c>
      <c r="Y33" s="1">
        <v>9.2567500000000008E-6</v>
      </c>
      <c r="Z33">
        <f t="shared" si="2"/>
        <v>8.6168917992320289</v>
      </c>
      <c r="AA33">
        <f t="shared" si="3"/>
        <v>-6.0435986263861006</v>
      </c>
      <c r="AB33">
        <f t="shared" si="4"/>
        <v>-10.681193295600158</v>
      </c>
      <c r="AC33">
        <f t="shared" si="5"/>
        <v>-11.625307562220105</v>
      </c>
      <c r="AD33">
        <v>1.2421599999999999</v>
      </c>
      <c r="AE33">
        <v>1.3639699999999999</v>
      </c>
      <c r="AF33">
        <v>1.38713</v>
      </c>
      <c r="AG33">
        <v>1.60981</v>
      </c>
      <c r="AH33">
        <v>1.2176</v>
      </c>
      <c r="AI33">
        <v>1.39079</v>
      </c>
      <c r="AJ33">
        <v>13134</v>
      </c>
      <c r="AK33">
        <v>19392</v>
      </c>
      <c r="AL33">
        <v>410</v>
      </c>
      <c r="AM33">
        <v>665</v>
      </c>
      <c r="AN33">
        <v>318</v>
      </c>
      <c r="AO33">
        <v>431</v>
      </c>
      <c r="AP33">
        <v>158</v>
      </c>
      <c r="AQ33">
        <v>201</v>
      </c>
      <c r="AR33">
        <v>1684.33</v>
      </c>
      <c r="AS33">
        <v>483.73899999999998</v>
      </c>
      <c r="AT33">
        <v>5895.17</v>
      </c>
      <c r="AU33">
        <v>120.935</v>
      </c>
      <c r="AV33">
        <v>8739</v>
      </c>
      <c r="AW33">
        <v>815.10299999999995</v>
      </c>
      <c r="AX33">
        <v>810.60400000000004</v>
      </c>
      <c r="AY33">
        <v>741.64800000000002</v>
      </c>
      <c r="AZ33">
        <v>900.40099999999995</v>
      </c>
      <c r="BA33">
        <v>773.83100000000002</v>
      </c>
      <c r="BB33">
        <v>897.19399999999996</v>
      </c>
      <c r="BC33">
        <v>603.10299999999995</v>
      </c>
      <c r="BD33">
        <v>887.74099999999999</v>
      </c>
      <c r="BE33">
        <v>0.21079300000000001</v>
      </c>
      <c r="BF33">
        <v>0.204177</v>
      </c>
      <c r="BG33">
        <v>0</v>
      </c>
      <c r="BH33">
        <v>0</v>
      </c>
      <c r="BI33" s="1">
        <v>3.6379400000000002E-6</v>
      </c>
      <c r="BJ33" s="1">
        <v>1.51035E-5</v>
      </c>
      <c r="BK33">
        <f t="shared" si="6"/>
        <v>3.1781693587860982</v>
      </c>
      <c r="BL33">
        <f t="shared" si="7"/>
        <v>-13.860360821190781</v>
      </c>
      <c r="BM33">
        <v>0</v>
      </c>
      <c r="BN33">
        <v>0</v>
      </c>
      <c r="BO33">
        <v>0.82515400000000005</v>
      </c>
      <c r="BP33">
        <v>0.95066300000000004</v>
      </c>
      <c r="BQ33">
        <v>1.0187900000000001</v>
      </c>
      <c r="BR33">
        <v>1.0448200000000001</v>
      </c>
      <c r="BS33">
        <v>0.89141899999999996</v>
      </c>
      <c r="BT33">
        <v>0.86873699999999998</v>
      </c>
      <c r="BU33">
        <v>3201</v>
      </c>
      <c r="BV33">
        <v>5006</v>
      </c>
      <c r="BW33">
        <v>91</v>
      </c>
      <c r="BX33">
        <v>167</v>
      </c>
      <c r="BY33">
        <v>83</v>
      </c>
      <c r="BZ33">
        <v>98</v>
      </c>
      <c r="CA33">
        <v>39</v>
      </c>
      <c r="CB33">
        <v>54</v>
      </c>
    </row>
    <row r="34" spans="1:80" x14ac:dyDescent="0.25">
      <c r="A34">
        <v>20230731124843</v>
      </c>
      <c r="B34">
        <v>100</v>
      </c>
      <c r="C34">
        <v>5</v>
      </c>
      <c r="D34">
        <v>45</v>
      </c>
      <c r="E34">
        <v>0</v>
      </c>
      <c r="F34">
        <v>885.47799999999995</v>
      </c>
      <c r="G34">
        <v>8196.17</v>
      </c>
      <c r="H34">
        <v>3005.86</v>
      </c>
      <c r="I34">
        <v>28686.6</v>
      </c>
      <c r="J34">
        <v>751.46600000000001</v>
      </c>
      <c r="K34">
        <v>34791</v>
      </c>
      <c r="L34">
        <v>886.73500000000001</v>
      </c>
      <c r="M34">
        <v>885.28800000000001</v>
      </c>
      <c r="N34">
        <v>893.62900000000002</v>
      </c>
      <c r="O34">
        <v>885.83399999999995</v>
      </c>
      <c r="P34">
        <v>881.91600000000005</v>
      </c>
      <c r="Q34">
        <v>837.07399999999996</v>
      </c>
      <c r="R34">
        <v>879.83699999999999</v>
      </c>
      <c r="S34">
        <v>885.94600000000003</v>
      </c>
      <c r="T34">
        <v>0.25264199999999998</v>
      </c>
      <c r="U34">
        <v>0.250469</v>
      </c>
      <c r="V34">
        <f t="shared" si="0"/>
        <v>8.5638633946299354</v>
      </c>
      <c r="W34">
        <f t="shared" si="1"/>
        <v>0.127246805505595</v>
      </c>
      <c r="X34" s="1">
        <v>5.30753E-6</v>
      </c>
      <c r="Y34" s="1">
        <v>8.8385300000000006E-6</v>
      </c>
      <c r="Z34">
        <f t="shared" si="2"/>
        <v>8.2701933625891311</v>
      </c>
      <c r="AA34">
        <f t="shared" si="3"/>
        <v>-5.2698062115183975</v>
      </c>
      <c r="AB34">
        <f t="shared" si="4"/>
        <v>-9.8447530923818896</v>
      </c>
      <c r="AC34">
        <f t="shared" si="5"/>
        <v>-6.1592283182243728</v>
      </c>
      <c r="AD34">
        <v>1.2523899999999999</v>
      </c>
      <c r="AE34">
        <v>1.363</v>
      </c>
      <c r="AF34">
        <v>1.40012</v>
      </c>
      <c r="AG34">
        <v>1.4993700000000001</v>
      </c>
      <c r="AH34">
        <v>1.29291</v>
      </c>
      <c r="AI34">
        <v>1.4712400000000001</v>
      </c>
      <c r="AJ34">
        <v>14784</v>
      </c>
      <c r="AK34">
        <v>17811</v>
      </c>
      <c r="AL34">
        <v>537</v>
      </c>
      <c r="AM34">
        <v>585</v>
      </c>
      <c r="AN34">
        <v>334</v>
      </c>
      <c r="AO34">
        <v>366</v>
      </c>
      <c r="AP34">
        <v>172</v>
      </c>
      <c r="AQ34">
        <v>202</v>
      </c>
      <c r="AR34">
        <v>1775.9</v>
      </c>
      <c r="AS34">
        <v>420.42899999999997</v>
      </c>
      <c r="AT34">
        <v>6215.65</v>
      </c>
      <c r="AU34">
        <v>105.107</v>
      </c>
      <c r="AV34">
        <v>9065</v>
      </c>
      <c r="AW34">
        <v>768.88099999999997</v>
      </c>
      <c r="AX34">
        <v>852.65700000000004</v>
      </c>
      <c r="AY34">
        <v>735.09699999999998</v>
      </c>
      <c r="AZ34">
        <v>791.92899999999997</v>
      </c>
      <c r="BA34">
        <v>802.89</v>
      </c>
      <c r="BB34">
        <v>819.29499999999996</v>
      </c>
      <c r="BC34">
        <v>850.78899999999999</v>
      </c>
      <c r="BD34">
        <v>945.60799999999995</v>
      </c>
      <c r="BE34">
        <v>0.20024800000000001</v>
      </c>
      <c r="BF34">
        <v>0.21062900000000001</v>
      </c>
      <c r="BG34">
        <v>0</v>
      </c>
      <c r="BH34">
        <v>0</v>
      </c>
      <c r="BI34">
        <v>0</v>
      </c>
      <c r="BJ34" s="1">
        <v>5.6484300000000004E-6</v>
      </c>
      <c r="BK34">
        <f t="shared" si="6"/>
        <v>-1.9833578071463533</v>
      </c>
      <c r="BL34">
        <f t="shared" si="7"/>
        <v>-5.474431219112966</v>
      </c>
      <c r="BM34">
        <v>0</v>
      </c>
      <c r="BN34">
        <v>0</v>
      </c>
      <c r="BO34">
        <v>0.90548499999999998</v>
      </c>
      <c r="BP34">
        <v>0.89377300000000004</v>
      </c>
      <c r="BQ34">
        <v>1.0129900000000001</v>
      </c>
      <c r="BR34">
        <v>0.99215699999999996</v>
      </c>
      <c r="BS34">
        <v>0.94993799999999995</v>
      </c>
      <c r="BT34">
        <v>0.95070299999999996</v>
      </c>
      <c r="BU34">
        <v>3856</v>
      </c>
      <c r="BV34">
        <v>4646</v>
      </c>
      <c r="BW34">
        <v>154</v>
      </c>
      <c r="BX34">
        <v>141</v>
      </c>
      <c r="BY34">
        <v>91</v>
      </c>
      <c r="BZ34">
        <v>88</v>
      </c>
      <c r="CA34">
        <v>38</v>
      </c>
      <c r="CB34">
        <v>51</v>
      </c>
    </row>
    <row r="35" spans="1:80" x14ac:dyDescent="0.25">
      <c r="A35">
        <v>20230731125234</v>
      </c>
      <c r="B35">
        <v>100</v>
      </c>
      <c r="C35">
        <v>5</v>
      </c>
      <c r="D35">
        <v>50</v>
      </c>
      <c r="E35">
        <v>0</v>
      </c>
      <c r="F35">
        <v>879.20299999999997</v>
      </c>
      <c r="G35">
        <v>8244.57</v>
      </c>
      <c r="H35">
        <v>3003.61</v>
      </c>
      <c r="I35">
        <v>28856</v>
      </c>
      <c r="J35">
        <v>750.90200000000004</v>
      </c>
      <c r="K35">
        <v>34841</v>
      </c>
      <c r="L35">
        <v>892.95100000000002</v>
      </c>
      <c r="M35">
        <v>868.93299999999999</v>
      </c>
      <c r="N35">
        <v>785.83299999999997</v>
      </c>
      <c r="O35">
        <v>846.053</v>
      </c>
      <c r="P35">
        <v>850.49</v>
      </c>
      <c r="Q35">
        <v>847.67399999999998</v>
      </c>
      <c r="R35">
        <v>978</v>
      </c>
      <c r="S35">
        <v>957.95299999999997</v>
      </c>
      <c r="T35">
        <v>0.25530900000000001</v>
      </c>
      <c r="U35">
        <v>0.24932099999999999</v>
      </c>
      <c r="V35">
        <f t="shared" si="0"/>
        <v>9.2049544149845701</v>
      </c>
      <c r="W35">
        <f t="shared" si="1"/>
        <v>5.229777084916136E-2</v>
      </c>
      <c r="X35" s="1">
        <v>3.8325400000000004E-6</v>
      </c>
      <c r="Y35" s="1">
        <v>6.0841699999999997E-6</v>
      </c>
      <c r="Z35">
        <f t="shared" si="2"/>
        <v>9.4131411135491003</v>
      </c>
      <c r="AA35">
        <f t="shared" si="3"/>
        <v>-5.2728317928081889</v>
      </c>
      <c r="AB35">
        <f t="shared" si="4"/>
        <v>-13.247178060669279</v>
      </c>
      <c r="AC35">
        <f t="shared" si="5"/>
        <v>-3.4396161913817287</v>
      </c>
      <c r="AD35">
        <v>1.2523500000000001</v>
      </c>
      <c r="AE35">
        <v>1.38991</v>
      </c>
      <c r="AF35">
        <v>1.34728</v>
      </c>
      <c r="AG35">
        <v>1.55172</v>
      </c>
      <c r="AH35">
        <v>1.3303799999999999</v>
      </c>
      <c r="AI35">
        <v>1.60775</v>
      </c>
      <c r="AJ35">
        <v>16407</v>
      </c>
      <c r="AK35">
        <v>16267</v>
      </c>
      <c r="AL35">
        <v>551</v>
      </c>
      <c r="AM35">
        <v>514</v>
      </c>
      <c r="AN35">
        <v>382</v>
      </c>
      <c r="AO35">
        <v>359</v>
      </c>
      <c r="AP35">
        <v>191</v>
      </c>
      <c r="AQ35">
        <v>170</v>
      </c>
      <c r="AR35">
        <v>309673</v>
      </c>
      <c r="AS35" s="1">
        <v>4308380</v>
      </c>
      <c r="AT35" s="1">
        <v>1083860</v>
      </c>
      <c r="AU35" s="1">
        <v>1077100</v>
      </c>
      <c r="AV35">
        <v>8842</v>
      </c>
      <c r="AW35">
        <v>782.79700000000003</v>
      </c>
      <c r="AX35">
        <v>881.798</v>
      </c>
      <c r="AY35">
        <v>873.02599999999995</v>
      </c>
      <c r="AZ35">
        <v>983.23599999999999</v>
      </c>
      <c r="BA35">
        <v>774.02700000000004</v>
      </c>
      <c r="BB35">
        <v>942.22799999999995</v>
      </c>
      <c r="BC35">
        <v>956.33900000000006</v>
      </c>
      <c r="BD35">
        <v>950.69600000000003</v>
      </c>
      <c r="BE35">
        <v>0.203011</v>
      </c>
      <c r="BF35">
        <v>0.22153500000000001</v>
      </c>
      <c r="BG35">
        <v>0</v>
      </c>
      <c r="BH35">
        <v>0</v>
      </c>
      <c r="BI35">
        <v>0</v>
      </c>
      <c r="BJ35" s="1">
        <v>5.3722099999999998E-6</v>
      </c>
      <c r="BK35">
        <f t="shared" si="6"/>
        <v>-0.63093489965737271</v>
      </c>
      <c r="BL35">
        <f t="shared" si="7"/>
        <v>-0.43009585291557095</v>
      </c>
      <c r="BM35">
        <v>0</v>
      </c>
      <c r="BN35">
        <v>0</v>
      </c>
      <c r="BO35">
        <v>0.95380600000000004</v>
      </c>
      <c r="BP35">
        <v>1.1333</v>
      </c>
      <c r="BQ35">
        <v>0.88695199999999996</v>
      </c>
      <c r="BR35">
        <v>1.25987</v>
      </c>
      <c r="BS35">
        <v>1.0397099999999999</v>
      </c>
      <c r="BT35">
        <v>1.0939099999999999</v>
      </c>
      <c r="BU35">
        <v>4200</v>
      </c>
      <c r="BV35">
        <v>4093</v>
      </c>
      <c r="BW35">
        <v>114</v>
      </c>
      <c r="BX35">
        <v>123</v>
      </c>
      <c r="BY35">
        <v>112</v>
      </c>
      <c r="BZ35">
        <v>92</v>
      </c>
      <c r="CA35">
        <v>62</v>
      </c>
      <c r="CB35">
        <v>46</v>
      </c>
    </row>
    <row r="36" spans="1:80" x14ac:dyDescent="0.25">
      <c r="A36">
        <v>20230731125619</v>
      </c>
      <c r="B36">
        <v>100</v>
      </c>
      <c r="C36">
        <v>10</v>
      </c>
      <c r="D36">
        <v>0</v>
      </c>
      <c r="E36">
        <v>0</v>
      </c>
      <c r="F36">
        <v>808.04100000000005</v>
      </c>
      <c r="G36">
        <v>7549.63</v>
      </c>
      <c r="H36">
        <v>3002.04</v>
      </c>
      <c r="I36">
        <v>26423.7</v>
      </c>
      <c r="J36">
        <v>750.50900000000001</v>
      </c>
      <c r="K36">
        <v>34484</v>
      </c>
      <c r="L36">
        <v>0</v>
      </c>
      <c r="M36">
        <v>808.46900000000005</v>
      </c>
      <c r="N36">
        <v>0</v>
      </c>
      <c r="O36">
        <v>813.68399999999997</v>
      </c>
      <c r="P36">
        <v>0</v>
      </c>
      <c r="Q36">
        <v>785.62699999999995</v>
      </c>
      <c r="R36">
        <v>0</v>
      </c>
      <c r="S36">
        <v>797.88199999999995</v>
      </c>
      <c r="T36">
        <v>0</v>
      </c>
      <c r="U36">
        <v>0.233344</v>
      </c>
      <c r="V36">
        <f t="shared" si="0"/>
        <v>0</v>
      </c>
      <c r="W36">
        <f t="shared" si="1"/>
        <v>0</v>
      </c>
      <c r="X36">
        <v>0</v>
      </c>
      <c r="Y36" s="1">
        <v>8.12719E-6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1.32206</v>
      </c>
      <c r="AF36">
        <v>0</v>
      </c>
      <c r="AG36">
        <v>1.55301</v>
      </c>
      <c r="AH36">
        <v>0</v>
      </c>
      <c r="AI36">
        <v>1.3777699999999999</v>
      </c>
      <c r="AJ36">
        <v>0</v>
      </c>
      <c r="AK36">
        <v>32354</v>
      </c>
      <c r="AL36">
        <v>0</v>
      </c>
      <c r="AM36">
        <v>1049</v>
      </c>
      <c r="AN36">
        <v>0</v>
      </c>
      <c r="AO36">
        <v>718</v>
      </c>
      <c r="AP36">
        <v>0</v>
      </c>
      <c r="AQ36">
        <v>363</v>
      </c>
      <c r="AR36">
        <v>1567.59</v>
      </c>
      <c r="AS36">
        <v>502.13</v>
      </c>
      <c r="AT36">
        <v>5486.58</v>
      </c>
      <c r="AU36">
        <v>125.532</v>
      </c>
      <c r="AV36">
        <v>8171</v>
      </c>
      <c r="AW36">
        <v>0</v>
      </c>
      <c r="AX36">
        <v>832.41300000000001</v>
      </c>
      <c r="AY36">
        <v>0</v>
      </c>
      <c r="AZ36">
        <v>959.43899999999996</v>
      </c>
      <c r="BA36">
        <v>0</v>
      </c>
      <c r="BB36">
        <v>783.11</v>
      </c>
      <c r="BC36">
        <v>0</v>
      </c>
      <c r="BD36">
        <v>777.47699999999998</v>
      </c>
      <c r="BE36">
        <v>0</v>
      </c>
      <c r="BF36">
        <v>0.20430000000000001</v>
      </c>
      <c r="BG36">
        <v>0</v>
      </c>
      <c r="BH36">
        <v>0</v>
      </c>
      <c r="BI36">
        <v>0</v>
      </c>
      <c r="BJ36" s="1">
        <v>9.0248099999999994E-6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0.95792600000000006</v>
      </c>
      <c r="BQ36">
        <v>0</v>
      </c>
      <c r="BR36">
        <v>1.09284</v>
      </c>
      <c r="BS36">
        <v>0</v>
      </c>
      <c r="BT36">
        <v>0.97772800000000004</v>
      </c>
      <c r="BU36">
        <v>0</v>
      </c>
      <c r="BV36">
        <v>7673</v>
      </c>
      <c r="BW36">
        <v>0</v>
      </c>
      <c r="BX36">
        <v>237</v>
      </c>
      <c r="BY36">
        <v>0</v>
      </c>
      <c r="BZ36">
        <v>173</v>
      </c>
      <c r="CA36">
        <v>0</v>
      </c>
      <c r="CB36">
        <v>88</v>
      </c>
    </row>
    <row r="37" spans="1:80" x14ac:dyDescent="0.25">
      <c r="A37">
        <v>20230731130002</v>
      </c>
      <c r="B37">
        <v>100</v>
      </c>
      <c r="C37">
        <v>10</v>
      </c>
      <c r="D37">
        <v>5</v>
      </c>
      <c r="E37">
        <v>0</v>
      </c>
      <c r="F37">
        <v>869.572</v>
      </c>
      <c r="G37">
        <v>7891.55</v>
      </c>
      <c r="H37">
        <v>2932.96</v>
      </c>
      <c r="I37">
        <v>27620.400000000001</v>
      </c>
      <c r="J37">
        <v>733.24099999999999</v>
      </c>
      <c r="K37">
        <v>34456</v>
      </c>
      <c r="L37">
        <v>819.92399999999998</v>
      </c>
      <c r="M37">
        <v>875.298</v>
      </c>
      <c r="N37">
        <v>846.49</v>
      </c>
      <c r="O37">
        <v>827.04200000000003</v>
      </c>
      <c r="P37">
        <v>729.56700000000001</v>
      </c>
      <c r="Q37">
        <v>824.88499999999999</v>
      </c>
      <c r="R37">
        <v>638.90899999999999</v>
      </c>
      <c r="S37">
        <v>832.07899999999995</v>
      </c>
      <c r="T37">
        <v>0.242094</v>
      </c>
      <c r="U37">
        <v>0.24384500000000001</v>
      </c>
      <c r="V37">
        <f t="shared" si="0"/>
        <v>4.5289636710673253</v>
      </c>
      <c r="W37">
        <f t="shared" si="1"/>
        <v>-2.3011019173628573</v>
      </c>
      <c r="X37">
        <v>0</v>
      </c>
      <c r="Y37" s="1">
        <v>7.6751599999999995E-6</v>
      </c>
      <c r="Z37">
        <f t="shared" si="2"/>
        <v>3.7498285792649515</v>
      </c>
      <c r="AA37">
        <f t="shared" si="3"/>
        <v>-9.0767438694249886E-3</v>
      </c>
      <c r="AB37">
        <f t="shared" si="4"/>
        <v>-11.23302490003284</v>
      </c>
      <c r="AC37">
        <f t="shared" si="5"/>
        <v>-31.523694085369836</v>
      </c>
      <c r="AD37">
        <v>1.3219399999999999</v>
      </c>
      <c r="AE37">
        <v>1.3314299999999999</v>
      </c>
      <c r="AF37">
        <v>1.37856</v>
      </c>
      <c r="AG37">
        <v>1.56765</v>
      </c>
      <c r="AH37">
        <v>0.94344600000000001</v>
      </c>
      <c r="AI37">
        <v>1.3663400000000001</v>
      </c>
      <c r="AJ37">
        <v>1681</v>
      </c>
      <c r="AK37">
        <v>30694</v>
      </c>
      <c r="AL37">
        <v>49</v>
      </c>
      <c r="AM37">
        <v>1008</v>
      </c>
      <c r="AN37">
        <v>30</v>
      </c>
      <c r="AO37">
        <v>652</v>
      </c>
      <c r="AP37">
        <v>11</v>
      </c>
      <c r="AQ37">
        <v>331</v>
      </c>
      <c r="AR37">
        <v>309758</v>
      </c>
      <c r="AS37" s="1">
        <v>4308350</v>
      </c>
      <c r="AT37" s="1">
        <v>1084150</v>
      </c>
      <c r="AU37" s="1">
        <v>1077090</v>
      </c>
      <c r="AV37">
        <v>8455</v>
      </c>
      <c r="AW37">
        <v>815.85500000000002</v>
      </c>
      <c r="AX37">
        <v>979.32799999999997</v>
      </c>
      <c r="AY37">
        <v>614.38499999999999</v>
      </c>
      <c r="AZ37">
        <v>924.29600000000005</v>
      </c>
      <c r="BA37">
        <v>633.20000000000005</v>
      </c>
      <c r="BB37">
        <v>895.43399999999997</v>
      </c>
      <c r="BC37">
        <v>760</v>
      </c>
      <c r="BD37">
        <v>932.01300000000003</v>
      </c>
      <c r="BE37">
        <v>0.21452199999999999</v>
      </c>
      <c r="BF37">
        <v>0.232209</v>
      </c>
      <c r="BG37">
        <v>0</v>
      </c>
      <c r="BH37">
        <v>0</v>
      </c>
      <c r="BI37">
        <v>0</v>
      </c>
      <c r="BJ37" s="1">
        <v>3.2896400000000001E-6</v>
      </c>
      <c r="BK37">
        <f t="shared" si="6"/>
        <v>5.0034263338228007</v>
      </c>
      <c r="BL37">
        <f t="shared" si="7"/>
        <v>0.52018631919375402</v>
      </c>
      <c r="BM37">
        <v>0</v>
      </c>
      <c r="BN37">
        <v>0</v>
      </c>
      <c r="BO37">
        <v>0.96290900000000001</v>
      </c>
      <c r="BP37">
        <v>1.0882000000000001</v>
      </c>
      <c r="BQ37">
        <v>1.13368</v>
      </c>
      <c r="BR37">
        <v>1.30193</v>
      </c>
      <c r="BS37">
        <v>0.41289900000000002</v>
      </c>
      <c r="BT37">
        <v>1.1833400000000001</v>
      </c>
      <c r="BU37">
        <v>399</v>
      </c>
      <c r="BV37">
        <v>7587</v>
      </c>
      <c r="BW37">
        <v>13</v>
      </c>
      <c r="BX37">
        <v>230</v>
      </c>
      <c r="BY37">
        <v>5</v>
      </c>
      <c r="BZ37">
        <v>145</v>
      </c>
      <c r="CA37">
        <v>1</v>
      </c>
      <c r="CB37">
        <v>75</v>
      </c>
    </row>
    <row r="38" spans="1:80" x14ac:dyDescent="0.25">
      <c r="A38">
        <v>20230731130333</v>
      </c>
      <c r="B38">
        <v>100</v>
      </c>
      <c r="C38">
        <v>10</v>
      </c>
      <c r="D38">
        <v>10</v>
      </c>
      <c r="E38">
        <v>0</v>
      </c>
      <c r="F38">
        <v>806.24199999999996</v>
      </c>
      <c r="G38">
        <v>7556.02</v>
      </c>
      <c r="H38">
        <v>3086.59</v>
      </c>
      <c r="I38">
        <v>26446.1</v>
      </c>
      <c r="J38">
        <v>771.649</v>
      </c>
      <c r="K38">
        <v>34482</v>
      </c>
      <c r="L38">
        <v>813.34799999999996</v>
      </c>
      <c r="M38">
        <v>803.73699999999997</v>
      </c>
      <c r="N38">
        <v>874.28200000000004</v>
      </c>
      <c r="O38">
        <v>831.96100000000001</v>
      </c>
      <c r="P38">
        <v>827.76099999999997</v>
      </c>
      <c r="Q38">
        <v>835.24900000000002</v>
      </c>
      <c r="R38">
        <v>884.72199999999998</v>
      </c>
      <c r="S38">
        <v>786.91200000000003</v>
      </c>
      <c r="T38">
        <v>0.23972599999999999</v>
      </c>
      <c r="U38">
        <v>0.233095</v>
      </c>
      <c r="V38">
        <f t="shared" si="0"/>
        <v>8.4639909505503277E-2</v>
      </c>
      <c r="W38">
        <f t="shared" si="1"/>
        <v>2.816418168978434</v>
      </c>
      <c r="X38" s="1">
        <v>2.8828499999999999E-6</v>
      </c>
      <c r="Y38" s="1">
        <v>6.5746599999999997E-6</v>
      </c>
      <c r="Z38">
        <f t="shared" si="2"/>
        <v>2.7350178277564452</v>
      </c>
      <c r="AA38">
        <f t="shared" si="3"/>
        <v>-2.030921440781813</v>
      </c>
      <c r="AB38">
        <f t="shared" si="4"/>
        <v>-22.950270764515356</v>
      </c>
      <c r="AC38">
        <f t="shared" si="5"/>
        <v>-5.0066411665227175</v>
      </c>
      <c r="AD38">
        <v>1.29521</v>
      </c>
      <c r="AE38">
        <v>1.34596</v>
      </c>
      <c r="AF38">
        <v>1.19659</v>
      </c>
      <c r="AG38">
        <v>1.6167100000000001</v>
      </c>
      <c r="AH38">
        <v>1.3087899999999999</v>
      </c>
      <c r="AI38">
        <v>1.42736</v>
      </c>
      <c r="AJ38">
        <v>3235</v>
      </c>
      <c r="AK38">
        <v>29089</v>
      </c>
      <c r="AL38">
        <v>117</v>
      </c>
      <c r="AM38">
        <v>974</v>
      </c>
      <c r="AN38">
        <v>71</v>
      </c>
      <c r="AO38">
        <v>643</v>
      </c>
      <c r="AP38">
        <v>36</v>
      </c>
      <c r="AQ38">
        <v>317</v>
      </c>
      <c r="AR38">
        <v>1559.79</v>
      </c>
      <c r="AS38">
        <v>430.291</v>
      </c>
      <c r="AT38">
        <v>5459.25</v>
      </c>
      <c r="AU38">
        <v>107.57299999999999</v>
      </c>
      <c r="AV38">
        <v>8142</v>
      </c>
      <c r="AW38">
        <v>773.08</v>
      </c>
      <c r="AX38">
        <v>808.774</v>
      </c>
      <c r="AY38">
        <v>771.94399999999996</v>
      </c>
      <c r="AZ38">
        <v>806.09299999999996</v>
      </c>
      <c r="BA38">
        <v>938.06200000000001</v>
      </c>
      <c r="BB38">
        <v>904.36500000000001</v>
      </c>
      <c r="BC38">
        <v>934.5</v>
      </c>
      <c r="BD38">
        <v>766.58100000000002</v>
      </c>
      <c r="BE38">
        <v>0.19996800000000001</v>
      </c>
      <c r="BF38">
        <v>0.20156199999999999</v>
      </c>
      <c r="BG38">
        <v>0</v>
      </c>
      <c r="BH38">
        <v>0</v>
      </c>
      <c r="BI38" s="1">
        <v>6.4059699999999998E-6</v>
      </c>
      <c r="BJ38" s="1">
        <v>8.4215200000000003E-6</v>
      </c>
      <c r="BK38">
        <f t="shared" si="6"/>
        <v>-2.1204111600587385</v>
      </c>
      <c r="BL38">
        <f t="shared" si="7"/>
        <v>-13.94063842092187</v>
      </c>
      <c r="BM38">
        <v>0</v>
      </c>
      <c r="BN38">
        <v>0</v>
      </c>
      <c r="BO38">
        <v>0.82438500000000003</v>
      </c>
      <c r="BP38">
        <v>0.92199699999999996</v>
      </c>
      <c r="BQ38">
        <v>0.82328999999999997</v>
      </c>
      <c r="BR38">
        <v>1.3164899999999999</v>
      </c>
      <c r="BS38">
        <v>1.00519</v>
      </c>
      <c r="BT38">
        <v>0.97063999999999995</v>
      </c>
      <c r="BU38">
        <v>773</v>
      </c>
      <c r="BV38">
        <v>6846</v>
      </c>
      <c r="BW38">
        <v>36</v>
      </c>
      <c r="BX38">
        <v>237</v>
      </c>
      <c r="BY38">
        <v>16</v>
      </c>
      <c r="BZ38">
        <v>148</v>
      </c>
      <c r="CA38">
        <v>12</v>
      </c>
      <c r="CB38">
        <v>74</v>
      </c>
    </row>
    <row r="39" spans="1:80" x14ac:dyDescent="0.25">
      <c r="A39">
        <v>20230731130712</v>
      </c>
      <c r="B39">
        <v>100</v>
      </c>
      <c r="C39">
        <v>10</v>
      </c>
      <c r="D39">
        <v>15</v>
      </c>
      <c r="E39">
        <v>0</v>
      </c>
      <c r="F39">
        <v>846.65800000000002</v>
      </c>
      <c r="G39">
        <v>7813.4</v>
      </c>
      <c r="H39">
        <v>2963.86</v>
      </c>
      <c r="I39">
        <v>27346.9</v>
      </c>
      <c r="J39">
        <v>740.96500000000003</v>
      </c>
      <c r="K39">
        <v>34592</v>
      </c>
      <c r="L39">
        <v>790.68100000000004</v>
      </c>
      <c r="M39">
        <v>857.17600000000004</v>
      </c>
      <c r="N39">
        <v>883.64</v>
      </c>
      <c r="O39">
        <v>839.65599999999995</v>
      </c>
      <c r="P39">
        <v>689.79300000000001</v>
      </c>
      <c r="Q39">
        <v>854.96799999999996</v>
      </c>
      <c r="R39">
        <v>886.01800000000003</v>
      </c>
      <c r="S39">
        <v>809.51800000000003</v>
      </c>
      <c r="T39">
        <v>0.23624500000000001</v>
      </c>
      <c r="U39">
        <v>0.24182600000000001</v>
      </c>
      <c r="V39">
        <f t="shared" si="0"/>
        <v>3.493813604110394</v>
      </c>
      <c r="W39">
        <f t="shared" si="1"/>
        <v>-1.2718018414144994</v>
      </c>
      <c r="X39" s="1">
        <v>4.5088400000000002E-6</v>
      </c>
      <c r="Y39" s="1">
        <v>4.6954199999999997E-6</v>
      </c>
      <c r="Z39">
        <f t="shared" si="2"/>
        <v>1.2432288809654479</v>
      </c>
      <c r="AA39">
        <f t="shared" si="3"/>
        <v>-7.0654887070178347</v>
      </c>
      <c r="AB39">
        <f t="shared" si="4"/>
        <v>-19.784161080739985</v>
      </c>
      <c r="AC39">
        <f t="shared" si="5"/>
        <v>-14.792744797752894</v>
      </c>
      <c r="AD39">
        <v>1.22865</v>
      </c>
      <c r="AE39">
        <v>1.3067899999999999</v>
      </c>
      <c r="AF39">
        <v>1.24576</v>
      </c>
      <c r="AG39">
        <v>1.53769</v>
      </c>
      <c r="AH39">
        <v>1.1739599999999999</v>
      </c>
      <c r="AI39">
        <v>1.3637600000000001</v>
      </c>
      <c r="AJ39">
        <v>4810</v>
      </c>
      <c r="AK39">
        <v>27611</v>
      </c>
      <c r="AL39">
        <v>186</v>
      </c>
      <c r="AM39">
        <v>913</v>
      </c>
      <c r="AN39">
        <v>111</v>
      </c>
      <c r="AO39">
        <v>598</v>
      </c>
      <c r="AP39">
        <v>56</v>
      </c>
      <c r="AQ39">
        <v>307</v>
      </c>
      <c r="AR39">
        <v>309688</v>
      </c>
      <c r="AS39" s="1">
        <v>4308320</v>
      </c>
      <c r="AT39" s="1">
        <v>1083910</v>
      </c>
      <c r="AU39" s="1">
        <v>1077080</v>
      </c>
      <c r="AV39">
        <v>8582</v>
      </c>
      <c r="AW39">
        <v>733.06700000000001</v>
      </c>
      <c r="AX39">
        <v>932.21900000000005</v>
      </c>
      <c r="AY39">
        <v>841.37800000000004</v>
      </c>
      <c r="AZ39">
        <v>931.15800000000002</v>
      </c>
      <c r="BA39">
        <v>791.38499999999999</v>
      </c>
      <c r="BB39">
        <v>961.45799999999997</v>
      </c>
      <c r="BC39">
        <v>1022.39</v>
      </c>
      <c r="BD39">
        <v>872.41899999999998</v>
      </c>
      <c r="BE39">
        <v>0.199049</v>
      </c>
      <c r="BF39">
        <v>0.223498</v>
      </c>
      <c r="BG39">
        <v>0</v>
      </c>
      <c r="BH39">
        <v>0</v>
      </c>
      <c r="BI39" s="1">
        <v>3.71942E-6</v>
      </c>
      <c r="BJ39" s="1">
        <v>2.7592799999999999E-6</v>
      </c>
      <c r="BK39">
        <f t="shared" si="6"/>
        <v>-2.5702398433675993</v>
      </c>
      <c r="BL39">
        <f t="shared" si="7"/>
        <v>-23.105333814929345</v>
      </c>
      <c r="BM39">
        <v>0</v>
      </c>
      <c r="BN39">
        <v>0</v>
      </c>
      <c r="BO39">
        <v>0.73659399999999997</v>
      </c>
      <c r="BP39">
        <v>0.972746</v>
      </c>
      <c r="BQ39">
        <v>1.12568</v>
      </c>
      <c r="BR39">
        <v>1.19343</v>
      </c>
      <c r="BS39">
        <v>0.88061</v>
      </c>
      <c r="BT39">
        <v>0.92499799999999999</v>
      </c>
      <c r="BU39">
        <v>1180</v>
      </c>
      <c r="BV39">
        <v>6886</v>
      </c>
      <c r="BW39">
        <v>45</v>
      </c>
      <c r="BX39">
        <v>221</v>
      </c>
      <c r="BY39">
        <v>26</v>
      </c>
      <c r="BZ39">
        <v>144</v>
      </c>
      <c r="CA39">
        <v>18</v>
      </c>
      <c r="CB39">
        <v>62</v>
      </c>
    </row>
    <row r="40" spans="1:80" x14ac:dyDescent="0.25">
      <c r="A40">
        <v>20230731131033</v>
      </c>
      <c r="B40">
        <v>100</v>
      </c>
      <c r="C40">
        <v>10</v>
      </c>
      <c r="D40">
        <v>20</v>
      </c>
      <c r="E40">
        <v>0</v>
      </c>
      <c r="F40">
        <v>744.71199999999999</v>
      </c>
      <c r="G40">
        <v>7314.79</v>
      </c>
      <c r="H40">
        <v>2970.27</v>
      </c>
      <c r="I40">
        <v>25601.8</v>
      </c>
      <c r="J40">
        <v>742.56700000000001</v>
      </c>
      <c r="K40">
        <v>34703</v>
      </c>
      <c r="L40">
        <v>729.495</v>
      </c>
      <c r="M40">
        <v>748.61300000000006</v>
      </c>
      <c r="N40">
        <v>742.04300000000001</v>
      </c>
      <c r="O40">
        <v>759.44600000000003</v>
      </c>
      <c r="P40">
        <v>633.077</v>
      </c>
      <c r="Q40">
        <v>764.48</v>
      </c>
      <c r="R40">
        <v>777.33799999999997</v>
      </c>
      <c r="S40">
        <v>710.702</v>
      </c>
      <c r="T40">
        <v>0.22451599999999999</v>
      </c>
      <c r="U40">
        <v>0.22456100000000001</v>
      </c>
      <c r="V40">
        <f t="shared" si="0"/>
        <v>-3.1106160169438786</v>
      </c>
      <c r="W40">
        <f t="shared" si="1"/>
        <v>-1.0582803693488421</v>
      </c>
      <c r="X40" s="1">
        <v>6.1224199999999997E-6</v>
      </c>
      <c r="Y40" s="1">
        <v>8.7760000000000003E-6</v>
      </c>
      <c r="Z40">
        <f t="shared" si="2"/>
        <v>-3.7832556226001111</v>
      </c>
      <c r="AA40">
        <f t="shared" si="3"/>
        <v>-12.277052478707468</v>
      </c>
      <c r="AB40">
        <f t="shared" si="4"/>
        <v>-16.037887714824752</v>
      </c>
      <c r="AC40">
        <f t="shared" si="5"/>
        <v>-6.9075389941717402</v>
      </c>
      <c r="AD40">
        <v>1.1597500000000001</v>
      </c>
      <c r="AE40">
        <v>1.3464100000000001</v>
      </c>
      <c r="AF40">
        <v>1.3039400000000001</v>
      </c>
      <c r="AG40">
        <v>1.6086400000000001</v>
      </c>
      <c r="AH40">
        <v>1.2826</v>
      </c>
      <c r="AI40">
        <v>1.3828199999999999</v>
      </c>
      <c r="AJ40">
        <v>6588</v>
      </c>
      <c r="AK40">
        <v>25987</v>
      </c>
      <c r="AL40">
        <v>232</v>
      </c>
      <c r="AM40">
        <v>823</v>
      </c>
      <c r="AN40">
        <v>142</v>
      </c>
      <c r="AO40">
        <v>564</v>
      </c>
      <c r="AP40">
        <v>68</v>
      </c>
      <c r="AQ40">
        <v>299</v>
      </c>
      <c r="AR40">
        <v>1367.94</v>
      </c>
      <c r="AS40">
        <v>363.12099999999998</v>
      </c>
      <c r="AT40">
        <v>4787.78</v>
      </c>
      <c r="AU40">
        <v>90.780199999999994</v>
      </c>
      <c r="AV40">
        <v>7727</v>
      </c>
      <c r="AW40">
        <v>635.64599999999996</v>
      </c>
      <c r="AX40">
        <v>721.29200000000003</v>
      </c>
      <c r="AY40">
        <v>622.62900000000002</v>
      </c>
      <c r="AZ40">
        <v>627.58500000000004</v>
      </c>
      <c r="BA40">
        <v>575.53599999999994</v>
      </c>
      <c r="BB40">
        <v>654.84799999999996</v>
      </c>
      <c r="BC40">
        <v>775.8</v>
      </c>
      <c r="BD40">
        <v>727.452</v>
      </c>
      <c r="BE40">
        <v>0.17622499999999999</v>
      </c>
      <c r="BF40">
        <v>0.187802</v>
      </c>
      <c r="BG40">
        <v>0</v>
      </c>
      <c r="BH40">
        <v>0</v>
      </c>
      <c r="BI40" s="1">
        <v>7.0426699999999999E-6</v>
      </c>
      <c r="BJ40" s="1">
        <v>2.3464800000000002E-6</v>
      </c>
      <c r="BK40">
        <f t="shared" si="6"/>
        <v>-13.742046010768485</v>
      </c>
      <c r="BL40">
        <f t="shared" si="7"/>
        <v>-17.071777987026145</v>
      </c>
      <c r="BM40">
        <v>0</v>
      </c>
      <c r="BN40">
        <v>0</v>
      </c>
      <c r="BO40">
        <v>0.79439099999999996</v>
      </c>
      <c r="BP40">
        <v>0.91039700000000001</v>
      </c>
      <c r="BQ40">
        <v>0.98506300000000002</v>
      </c>
      <c r="BR40">
        <v>1.1148800000000001</v>
      </c>
      <c r="BS40">
        <v>0.94264899999999996</v>
      </c>
      <c r="BT40">
        <v>0.96595600000000004</v>
      </c>
      <c r="BU40">
        <v>1384</v>
      </c>
      <c r="BV40">
        <v>5851</v>
      </c>
      <c r="BW40">
        <v>62</v>
      </c>
      <c r="BX40">
        <v>195</v>
      </c>
      <c r="BY40">
        <v>28</v>
      </c>
      <c r="BZ40">
        <v>125</v>
      </c>
      <c r="CA40">
        <v>20</v>
      </c>
      <c r="CB40">
        <v>62</v>
      </c>
    </row>
    <row r="41" spans="1:80" x14ac:dyDescent="0.25">
      <c r="A41">
        <v>20230731131409</v>
      </c>
      <c r="B41">
        <v>100</v>
      </c>
      <c r="C41">
        <v>10</v>
      </c>
      <c r="D41">
        <v>25</v>
      </c>
      <c r="E41">
        <v>0</v>
      </c>
      <c r="F41">
        <v>815.88499999999999</v>
      </c>
      <c r="G41">
        <v>7641.29</v>
      </c>
      <c r="H41">
        <v>2958.94</v>
      </c>
      <c r="I41">
        <v>26744.5</v>
      </c>
      <c r="J41">
        <v>739.73500000000001</v>
      </c>
      <c r="K41">
        <v>34431</v>
      </c>
      <c r="L41">
        <v>802.24800000000005</v>
      </c>
      <c r="M41">
        <v>821.39400000000001</v>
      </c>
      <c r="N41">
        <v>851.62300000000005</v>
      </c>
      <c r="O41">
        <v>793.50599999999997</v>
      </c>
      <c r="P41">
        <v>826.21900000000005</v>
      </c>
      <c r="Q41">
        <v>767.452</v>
      </c>
      <c r="R41">
        <v>969.779</v>
      </c>
      <c r="S41">
        <v>789.59</v>
      </c>
      <c r="T41">
        <v>0.23702999999999999</v>
      </c>
      <c r="U41">
        <v>0.236266</v>
      </c>
      <c r="V41">
        <f t="shared" si="0"/>
        <v>1.2140992340021943</v>
      </c>
      <c r="W41">
        <f t="shared" si="1"/>
        <v>-1.43569039719657</v>
      </c>
      <c r="X41" s="1">
        <v>4.4344299999999998E-6</v>
      </c>
      <c r="Y41" s="1">
        <v>6.6121599999999997E-6</v>
      </c>
      <c r="Z41">
        <f t="shared" si="2"/>
        <v>1.579642073505209</v>
      </c>
      <c r="AA41">
        <f t="shared" si="3"/>
        <v>-6.2584148979622736</v>
      </c>
      <c r="AB41">
        <f t="shared" si="4"/>
        <v>-8.8866137371942209</v>
      </c>
      <c r="AC41">
        <f t="shared" si="5"/>
        <v>-4.3759117995020906</v>
      </c>
      <c r="AD41">
        <v>1.23932</v>
      </c>
      <c r="AE41">
        <v>1.34857</v>
      </c>
      <c r="AF41">
        <v>1.415</v>
      </c>
      <c r="AG41">
        <v>1.5661499999999999</v>
      </c>
      <c r="AH41">
        <v>1.31748</v>
      </c>
      <c r="AI41">
        <v>1.39574</v>
      </c>
      <c r="AJ41">
        <v>8008</v>
      </c>
      <c r="AK41">
        <v>24308</v>
      </c>
      <c r="AL41">
        <v>273</v>
      </c>
      <c r="AM41">
        <v>769</v>
      </c>
      <c r="AN41">
        <v>192</v>
      </c>
      <c r="AO41">
        <v>522</v>
      </c>
      <c r="AP41">
        <v>86</v>
      </c>
      <c r="AQ41">
        <v>273</v>
      </c>
      <c r="AR41">
        <v>309529</v>
      </c>
      <c r="AS41" s="1">
        <v>4308280</v>
      </c>
      <c r="AT41" s="1">
        <v>1083350</v>
      </c>
      <c r="AU41" s="1">
        <v>1077070</v>
      </c>
      <c r="AV41">
        <v>8455</v>
      </c>
      <c r="AW41">
        <v>829.21799999999996</v>
      </c>
      <c r="AX41">
        <v>837.77300000000002</v>
      </c>
      <c r="AY41">
        <v>964.89599999999996</v>
      </c>
      <c r="AZ41">
        <v>816.85500000000002</v>
      </c>
      <c r="BA41">
        <v>860.02200000000005</v>
      </c>
      <c r="BB41">
        <v>764.45799999999997</v>
      </c>
      <c r="BC41">
        <v>978.78599999999994</v>
      </c>
      <c r="BD41">
        <v>881.27300000000002</v>
      </c>
      <c r="BE41">
        <v>0.20649999999999999</v>
      </c>
      <c r="BF41">
        <v>0.20194500000000001</v>
      </c>
      <c r="BG41">
        <v>0</v>
      </c>
      <c r="BH41">
        <v>0</v>
      </c>
      <c r="BI41" s="1">
        <v>8.9192799999999998E-6</v>
      </c>
      <c r="BJ41" s="1">
        <v>3.49305E-6</v>
      </c>
      <c r="BK41">
        <f t="shared" si="6"/>
        <v>1.0768477728830053</v>
      </c>
      <c r="BL41">
        <f t="shared" si="7"/>
        <v>-5.011556216242175</v>
      </c>
      <c r="BM41">
        <v>0</v>
      </c>
      <c r="BN41">
        <v>0</v>
      </c>
      <c r="BO41">
        <v>0.90991900000000003</v>
      </c>
      <c r="BP41">
        <v>0.93940800000000002</v>
      </c>
      <c r="BQ41">
        <v>1.00499</v>
      </c>
      <c r="BR41">
        <v>0.98951699999999998</v>
      </c>
      <c r="BS41">
        <v>0.78598299999999999</v>
      </c>
      <c r="BT41">
        <v>1.0019400000000001</v>
      </c>
      <c r="BU41">
        <v>1959</v>
      </c>
      <c r="BV41">
        <v>5993</v>
      </c>
      <c r="BW41">
        <v>67</v>
      </c>
      <c r="BX41">
        <v>179</v>
      </c>
      <c r="BY41">
        <v>45</v>
      </c>
      <c r="BZ41">
        <v>118</v>
      </c>
      <c r="CA41">
        <v>28</v>
      </c>
      <c r="CB41">
        <v>66</v>
      </c>
    </row>
    <row r="42" spans="1:80" x14ac:dyDescent="0.25">
      <c r="A42">
        <v>20230731131751</v>
      </c>
      <c r="B42">
        <v>100</v>
      </c>
      <c r="C42">
        <v>10</v>
      </c>
      <c r="D42">
        <v>30</v>
      </c>
      <c r="E42">
        <v>0</v>
      </c>
      <c r="F42">
        <v>831.38099999999997</v>
      </c>
      <c r="G42">
        <v>7854.09</v>
      </c>
      <c r="H42">
        <v>3027.16</v>
      </c>
      <c r="I42">
        <v>27489.3</v>
      </c>
      <c r="J42">
        <v>756.79</v>
      </c>
      <c r="K42">
        <v>34643</v>
      </c>
      <c r="L42">
        <v>822.93799999999999</v>
      </c>
      <c r="M42">
        <v>832.32</v>
      </c>
      <c r="N42">
        <v>878.24900000000002</v>
      </c>
      <c r="O42">
        <v>882.49099999999999</v>
      </c>
      <c r="P42">
        <v>901.68499999999995</v>
      </c>
      <c r="Q42">
        <v>781.28399999999999</v>
      </c>
      <c r="R42">
        <v>912.01</v>
      </c>
      <c r="S42">
        <v>857.29700000000003</v>
      </c>
      <c r="T42">
        <v>0.243335</v>
      </c>
      <c r="U42">
        <v>0.24056</v>
      </c>
      <c r="V42">
        <f t="shared" si="0"/>
        <v>4.0327804144044146</v>
      </c>
      <c r="W42">
        <f t="shared" si="1"/>
        <v>0.83676433358649083</v>
      </c>
      <c r="X42" s="1">
        <v>4.527E-6</v>
      </c>
      <c r="Y42" s="1">
        <v>7.4127299999999998E-6</v>
      </c>
      <c r="Z42">
        <f t="shared" si="2"/>
        <v>4.2816614097641255</v>
      </c>
      <c r="AA42">
        <f t="shared" si="3"/>
        <v>-2.8508539703190476</v>
      </c>
      <c r="AB42">
        <f t="shared" si="4"/>
        <v>-5.0443976535888417</v>
      </c>
      <c r="AC42">
        <f t="shared" si="5"/>
        <v>-9.2221488347111613</v>
      </c>
      <c r="AD42">
        <v>1.28437</v>
      </c>
      <c r="AE42">
        <v>1.4111</v>
      </c>
      <c r="AF42">
        <v>1.4746699999999999</v>
      </c>
      <c r="AG42">
        <v>1.57761</v>
      </c>
      <c r="AH42">
        <v>1.25071</v>
      </c>
      <c r="AI42">
        <v>1.50176</v>
      </c>
      <c r="AJ42">
        <v>9722</v>
      </c>
      <c r="AK42">
        <v>22815</v>
      </c>
      <c r="AL42">
        <v>313</v>
      </c>
      <c r="AM42">
        <v>782</v>
      </c>
      <c r="AN42">
        <v>213</v>
      </c>
      <c r="AO42">
        <v>465</v>
      </c>
      <c r="AP42">
        <v>104</v>
      </c>
      <c r="AQ42">
        <v>229</v>
      </c>
      <c r="AR42">
        <v>309492</v>
      </c>
      <c r="AS42" s="1">
        <v>4308360</v>
      </c>
      <c r="AT42" s="1">
        <v>1083220</v>
      </c>
      <c r="AU42" s="1">
        <v>1077090</v>
      </c>
      <c r="AV42">
        <v>8296</v>
      </c>
      <c r="AW42">
        <v>710.93700000000001</v>
      </c>
      <c r="AX42">
        <v>819.13</v>
      </c>
      <c r="AY42">
        <v>939.85500000000002</v>
      </c>
      <c r="AZ42">
        <v>792.85799999999995</v>
      </c>
      <c r="BA42">
        <v>975.81</v>
      </c>
      <c r="BB42">
        <v>744.90700000000004</v>
      </c>
      <c r="BC42">
        <v>1199</v>
      </c>
      <c r="BD42">
        <v>830.745</v>
      </c>
      <c r="BE42">
        <v>0.19122400000000001</v>
      </c>
      <c r="BF42">
        <v>0.20758399999999999</v>
      </c>
      <c r="BG42">
        <v>0</v>
      </c>
      <c r="BH42">
        <v>0</v>
      </c>
      <c r="BI42">
        <v>0</v>
      </c>
      <c r="BJ42" s="1">
        <v>3.6036600000000001E-6</v>
      </c>
      <c r="BK42">
        <f t="shared" si="6"/>
        <v>-6.4003915810083232</v>
      </c>
      <c r="BL42">
        <f t="shared" si="7"/>
        <v>6.5708624674557212</v>
      </c>
      <c r="BM42">
        <v>0</v>
      </c>
      <c r="BN42">
        <v>0</v>
      </c>
      <c r="BO42">
        <v>1.0208699999999999</v>
      </c>
      <c r="BP42">
        <v>0.97774399999999995</v>
      </c>
      <c r="BQ42">
        <v>1.2207399999999999</v>
      </c>
      <c r="BR42">
        <v>1.23217</v>
      </c>
      <c r="BS42">
        <v>1.1383000000000001</v>
      </c>
      <c r="BT42">
        <v>1.10232</v>
      </c>
      <c r="BU42">
        <v>2236</v>
      </c>
      <c r="BV42">
        <v>5544</v>
      </c>
      <c r="BW42">
        <v>83</v>
      </c>
      <c r="BX42">
        <v>190</v>
      </c>
      <c r="BY42">
        <v>58</v>
      </c>
      <c r="BZ42">
        <v>108</v>
      </c>
      <c r="CA42">
        <v>26</v>
      </c>
      <c r="CB42">
        <v>51</v>
      </c>
    </row>
    <row r="43" spans="1:80" x14ac:dyDescent="0.25">
      <c r="A43">
        <v>20230731132137</v>
      </c>
      <c r="B43">
        <v>100</v>
      </c>
      <c r="C43">
        <v>10</v>
      </c>
      <c r="D43">
        <v>35</v>
      </c>
      <c r="E43">
        <v>0</v>
      </c>
      <c r="F43">
        <v>879.66899999999998</v>
      </c>
      <c r="G43">
        <v>8145.12</v>
      </c>
      <c r="H43">
        <v>3098.3</v>
      </c>
      <c r="I43">
        <v>28507.9</v>
      </c>
      <c r="J43">
        <v>774.57500000000005</v>
      </c>
      <c r="K43">
        <v>34693</v>
      </c>
      <c r="L43">
        <v>857.16899999999998</v>
      </c>
      <c r="M43">
        <v>888.97400000000005</v>
      </c>
      <c r="N43">
        <v>885.26499999999999</v>
      </c>
      <c r="O43">
        <v>924.49</v>
      </c>
      <c r="P43">
        <v>965.74699999999996</v>
      </c>
      <c r="Q43">
        <v>849.346</v>
      </c>
      <c r="R43">
        <v>1039.1099999999999</v>
      </c>
      <c r="S43">
        <v>856.11300000000006</v>
      </c>
      <c r="T43">
        <v>0.24939500000000001</v>
      </c>
      <c r="U43">
        <v>0.25111099999999997</v>
      </c>
      <c r="V43">
        <f t="shared" si="0"/>
        <v>7.8876713163426526</v>
      </c>
      <c r="W43">
        <f t="shared" si="1"/>
        <v>3.2064862560125853</v>
      </c>
      <c r="X43" s="1">
        <v>5.8352399999999999E-6</v>
      </c>
      <c r="Y43" s="1">
        <v>8.3500499999999998E-6</v>
      </c>
      <c r="Z43">
        <f>(T43-0.233344)/0.233344*100</f>
        <v>6.8786855458036245</v>
      </c>
      <c r="AA43">
        <f t="shared" si="3"/>
        <v>-2.8659818767680725</v>
      </c>
      <c r="AB43">
        <f t="shared" si="4"/>
        <v>-8.9703221486017508</v>
      </c>
      <c r="AC43">
        <f t="shared" si="5"/>
        <v>-8.5224674655421335</v>
      </c>
      <c r="AD43">
        <v>1.28417</v>
      </c>
      <c r="AE43">
        <v>1.41076</v>
      </c>
      <c r="AF43">
        <v>1.4137</v>
      </c>
      <c r="AG43">
        <v>1.5867800000000001</v>
      </c>
      <c r="AH43">
        <v>1.2603500000000001</v>
      </c>
      <c r="AI43">
        <v>1.4578599999999999</v>
      </c>
      <c r="AJ43">
        <v>11371</v>
      </c>
      <c r="AK43">
        <v>21143</v>
      </c>
      <c r="AL43">
        <v>381</v>
      </c>
      <c r="AM43">
        <v>698</v>
      </c>
      <c r="AN43">
        <v>277</v>
      </c>
      <c r="AO43">
        <v>459</v>
      </c>
      <c r="AP43">
        <v>133</v>
      </c>
      <c r="AQ43">
        <v>231</v>
      </c>
      <c r="AR43">
        <v>309767</v>
      </c>
      <c r="AS43" s="1">
        <v>4308400</v>
      </c>
      <c r="AT43" s="1">
        <v>1084190</v>
      </c>
      <c r="AU43" s="1">
        <v>1077100</v>
      </c>
      <c r="AV43">
        <v>8939</v>
      </c>
      <c r="AW43">
        <v>813.93899999999996</v>
      </c>
      <c r="AX43">
        <v>912.47799999999995</v>
      </c>
      <c r="AY43">
        <v>967.85599999999999</v>
      </c>
      <c r="AZ43">
        <v>857.83199999999999</v>
      </c>
      <c r="BA43">
        <v>1017.65</v>
      </c>
      <c r="BB43">
        <v>982.79499999999996</v>
      </c>
      <c r="BC43">
        <v>1279.54</v>
      </c>
      <c r="BD43">
        <v>983.85699999999997</v>
      </c>
      <c r="BE43">
        <v>0.213614</v>
      </c>
      <c r="BF43">
        <v>0.22582099999999999</v>
      </c>
      <c r="BG43">
        <v>0</v>
      </c>
      <c r="BH43">
        <v>0</v>
      </c>
      <c r="BI43" s="1">
        <v>1.0589299999999999E-6</v>
      </c>
      <c r="BJ43" s="1">
        <v>4.1129099999999999E-6</v>
      </c>
      <c r="BK43">
        <f t="shared" si="6"/>
        <v>4.5589818893783596</v>
      </c>
      <c r="BL43">
        <f t="shared" si="7"/>
        <v>-5.8752972567818409</v>
      </c>
      <c r="BM43">
        <v>0</v>
      </c>
      <c r="BN43">
        <v>0</v>
      </c>
      <c r="BO43">
        <v>0.90164500000000003</v>
      </c>
      <c r="BP43">
        <v>1.0333000000000001</v>
      </c>
      <c r="BQ43">
        <v>1.05646</v>
      </c>
      <c r="BR43">
        <v>1.20641</v>
      </c>
      <c r="BS43">
        <v>0.82596999999999998</v>
      </c>
      <c r="BT43">
        <v>1.1137699999999999</v>
      </c>
      <c r="BU43">
        <v>2848</v>
      </c>
      <c r="BV43">
        <v>5513</v>
      </c>
      <c r="BW43">
        <v>104</v>
      </c>
      <c r="BX43">
        <v>185</v>
      </c>
      <c r="BY43">
        <v>88</v>
      </c>
      <c r="BZ43">
        <v>117</v>
      </c>
      <c r="CA43">
        <v>35</v>
      </c>
      <c r="CB43">
        <v>49</v>
      </c>
    </row>
    <row r="44" spans="1:80" x14ac:dyDescent="0.25">
      <c r="A44">
        <v>20230731132520</v>
      </c>
      <c r="B44">
        <v>100</v>
      </c>
      <c r="C44">
        <v>10</v>
      </c>
      <c r="D44">
        <v>40</v>
      </c>
      <c r="E44">
        <v>0</v>
      </c>
      <c r="F44">
        <v>854.84400000000005</v>
      </c>
      <c r="G44">
        <v>8052.4</v>
      </c>
      <c r="H44">
        <v>3021.74</v>
      </c>
      <c r="I44">
        <v>28183.4</v>
      </c>
      <c r="J44">
        <v>755.43499999999995</v>
      </c>
      <c r="K44">
        <v>34695</v>
      </c>
      <c r="L44">
        <v>843.35699999999997</v>
      </c>
      <c r="M44">
        <v>861.00199999999995</v>
      </c>
      <c r="N44">
        <v>880.57100000000003</v>
      </c>
      <c r="O44">
        <v>865.99199999999996</v>
      </c>
      <c r="P44">
        <v>860.13900000000001</v>
      </c>
      <c r="Q44">
        <v>866.27099999999996</v>
      </c>
      <c r="R44">
        <v>850.58600000000001</v>
      </c>
      <c r="S44">
        <v>892.49300000000005</v>
      </c>
      <c r="T44">
        <v>0.24928400000000001</v>
      </c>
      <c r="U44">
        <v>0.246508</v>
      </c>
      <c r="V44">
        <f t="shared" si="0"/>
        <v>6.6595316591673965</v>
      </c>
      <c r="W44">
        <f t="shared" si="1"/>
        <v>0.65622043676965724</v>
      </c>
      <c r="X44" s="1">
        <v>4.9649800000000002E-6</v>
      </c>
      <c r="Y44" s="1">
        <v>1.1852799999999999E-5</v>
      </c>
      <c r="Z44">
        <f t="shared" si="2"/>
        <v>6.8311162918266639</v>
      </c>
      <c r="AA44">
        <f t="shared" si="3"/>
        <v>-5.2932544665143739</v>
      </c>
      <c r="AB44">
        <f t="shared" si="4"/>
        <v>-9.7030927038460799</v>
      </c>
      <c r="AC44">
        <f t="shared" si="5"/>
        <v>-11.541839349093095</v>
      </c>
      <c r="AD44">
        <v>1.2520800000000001</v>
      </c>
      <c r="AE44">
        <v>1.35467</v>
      </c>
      <c r="AF44">
        <v>1.40232</v>
      </c>
      <c r="AG44">
        <v>1.62192</v>
      </c>
      <c r="AH44">
        <v>1.21875</v>
      </c>
      <c r="AI44">
        <v>1.3811599999999999</v>
      </c>
      <c r="AJ44">
        <v>13126</v>
      </c>
      <c r="AK44">
        <v>19392</v>
      </c>
      <c r="AL44">
        <v>406</v>
      </c>
      <c r="AM44">
        <v>665</v>
      </c>
      <c r="AN44">
        <v>317</v>
      </c>
      <c r="AO44">
        <v>431</v>
      </c>
      <c r="AP44">
        <v>157</v>
      </c>
      <c r="AQ44">
        <v>201</v>
      </c>
      <c r="AR44">
        <v>309567</v>
      </c>
      <c r="AS44" s="1">
        <v>4308330</v>
      </c>
      <c r="AT44" s="1">
        <v>1083490</v>
      </c>
      <c r="AU44" s="1">
        <v>1077080</v>
      </c>
      <c r="AV44">
        <v>8560</v>
      </c>
      <c r="AW44">
        <v>742.42600000000004</v>
      </c>
      <c r="AX44">
        <v>842.02</v>
      </c>
      <c r="AY44">
        <v>853.66700000000003</v>
      </c>
      <c r="AZ44">
        <v>914.18799999999999</v>
      </c>
      <c r="BA44">
        <v>798.78800000000001</v>
      </c>
      <c r="BB44">
        <v>868.05899999999997</v>
      </c>
      <c r="BC44">
        <v>752.5</v>
      </c>
      <c r="BD44">
        <v>832.82399999999996</v>
      </c>
      <c r="BE44">
        <v>0.19872100000000001</v>
      </c>
      <c r="BF44">
        <v>0.209894</v>
      </c>
      <c r="BG44">
        <v>0</v>
      </c>
      <c r="BH44">
        <v>0</v>
      </c>
      <c r="BI44" s="1">
        <v>2.2630000000000002E-6</v>
      </c>
      <c r="BJ44" s="1">
        <v>9.5243600000000004E-6</v>
      </c>
      <c r="BK44">
        <f t="shared" si="6"/>
        <v>-2.7307880567792466</v>
      </c>
      <c r="BL44">
        <f t="shared" si="7"/>
        <v>-9.442169854456397</v>
      </c>
      <c r="BM44">
        <v>0</v>
      </c>
      <c r="BN44">
        <v>0</v>
      </c>
      <c r="BO44">
        <v>0.86747700000000005</v>
      </c>
      <c r="BP44">
        <v>1.04606</v>
      </c>
      <c r="BQ44">
        <v>1.0581400000000001</v>
      </c>
      <c r="BR44">
        <v>1.13642</v>
      </c>
      <c r="BS44">
        <v>0.89361599999999997</v>
      </c>
      <c r="BT44">
        <v>0.89381500000000003</v>
      </c>
      <c r="BU44">
        <v>3190</v>
      </c>
      <c r="BV44">
        <v>4843</v>
      </c>
      <c r="BW44">
        <v>93</v>
      </c>
      <c r="BX44">
        <v>160</v>
      </c>
      <c r="BY44">
        <v>85</v>
      </c>
      <c r="BZ44">
        <v>102</v>
      </c>
      <c r="CA44">
        <v>36</v>
      </c>
      <c r="CB44">
        <v>51</v>
      </c>
    </row>
    <row r="45" spans="1:80" x14ac:dyDescent="0.25">
      <c r="A45">
        <v>20230731132915</v>
      </c>
      <c r="B45">
        <v>100</v>
      </c>
      <c r="C45">
        <v>10</v>
      </c>
      <c r="D45">
        <v>45</v>
      </c>
      <c r="E45">
        <v>0</v>
      </c>
      <c r="F45">
        <v>915.73599999999999</v>
      </c>
      <c r="G45">
        <v>8400.08</v>
      </c>
      <c r="H45">
        <v>3049.76</v>
      </c>
      <c r="I45">
        <v>29400.3</v>
      </c>
      <c r="J45">
        <v>762.43899999999996</v>
      </c>
      <c r="K45">
        <v>34780</v>
      </c>
      <c r="L45">
        <v>925.31600000000003</v>
      </c>
      <c r="M45">
        <v>909.94799999999998</v>
      </c>
      <c r="N45">
        <v>922.95500000000004</v>
      </c>
      <c r="O45">
        <v>884.79300000000001</v>
      </c>
      <c r="P45">
        <v>932.74199999999996</v>
      </c>
      <c r="Q45">
        <v>860.97500000000002</v>
      </c>
      <c r="R45">
        <v>887.09199999999998</v>
      </c>
      <c r="S45">
        <v>891.61400000000003</v>
      </c>
      <c r="T45">
        <v>0.26095499999999999</v>
      </c>
      <c r="U45">
        <v>0.255135</v>
      </c>
      <c r="V45">
        <f t="shared" si="0"/>
        <v>11.264790459929822</v>
      </c>
      <c r="W45">
        <f t="shared" si="1"/>
        <v>1.589585748357792</v>
      </c>
      <c r="X45" s="1">
        <v>7.3902599999999999E-6</v>
      </c>
      <c r="Y45" s="1">
        <v>7.5746500000000004E-6</v>
      </c>
      <c r="Z45">
        <f t="shared" si="2"/>
        <v>11.832744788809652</v>
      </c>
      <c r="AA45">
        <f t="shared" si="3"/>
        <v>-5.6109405019439293</v>
      </c>
      <c r="AB45">
        <f t="shared" si="4"/>
        <v>-8.5356823201396015</v>
      </c>
      <c r="AC45">
        <f t="shared" si="5"/>
        <v>-5.9901144603235661</v>
      </c>
      <c r="AD45">
        <v>1.2478800000000001</v>
      </c>
      <c r="AE45">
        <v>1.35876</v>
      </c>
      <c r="AF45">
        <v>1.42045</v>
      </c>
      <c r="AG45">
        <v>1.5712699999999999</v>
      </c>
      <c r="AH45">
        <v>1.2952399999999999</v>
      </c>
      <c r="AI45">
        <v>1.5660700000000001</v>
      </c>
      <c r="AJ45">
        <v>14776</v>
      </c>
      <c r="AK45">
        <v>17811</v>
      </c>
      <c r="AL45">
        <v>534</v>
      </c>
      <c r="AM45">
        <v>585</v>
      </c>
      <c r="AN45">
        <v>333</v>
      </c>
      <c r="AO45">
        <v>366</v>
      </c>
      <c r="AP45">
        <v>173</v>
      </c>
      <c r="AQ45">
        <v>202</v>
      </c>
      <c r="AR45">
        <v>309798</v>
      </c>
      <c r="AS45" s="1">
        <v>4308370</v>
      </c>
      <c r="AT45" s="1">
        <v>1084290</v>
      </c>
      <c r="AU45" s="1">
        <v>1077090</v>
      </c>
      <c r="AV45">
        <v>9217</v>
      </c>
      <c r="AW45">
        <v>874.68299999999999</v>
      </c>
      <c r="AX45">
        <v>878.32100000000003</v>
      </c>
      <c r="AY45">
        <v>815.87099999999998</v>
      </c>
      <c r="AZ45">
        <v>854.97199999999998</v>
      </c>
      <c r="BA45">
        <v>907.10400000000004</v>
      </c>
      <c r="BB45">
        <v>930.346</v>
      </c>
      <c r="BC45">
        <v>764.36599999999999</v>
      </c>
      <c r="BD45">
        <v>911.68499999999995</v>
      </c>
      <c r="BE45">
        <v>0.22017</v>
      </c>
      <c r="BF45">
        <v>0.215917</v>
      </c>
      <c r="BG45">
        <v>0</v>
      </c>
      <c r="BH45">
        <v>0</v>
      </c>
      <c r="BI45" s="1">
        <v>4.0666600000000001E-6</v>
      </c>
      <c r="BJ45" s="1">
        <v>5.9448799999999999E-6</v>
      </c>
      <c r="BK45">
        <f t="shared" si="6"/>
        <v>7.7679882525697481</v>
      </c>
      <c r="BL45">
        <f t="shared" si="7"/>
        <v>-3.4443161580330921</v>
      </c>
      <c r="BM45">
        <v>0</v>
      </c>
      <c r="BN45">
        <v>0</v>
      </c>
      <c r="BO45">
        <v>0.92493199999999998</v>
      </c>
      <c r="BP45">
        <v>0.90054999999999996</v>
      </c>
      <c r="BQ45">
        <v>1.1153200000000001</v>
      </c>
      <c r="BR45">
        <v>1.0797600000000001</v>
      </c>
      <c r="BS45">
        <v>0.95043</v>
      </c>
      <c r="BT45">
        <v>1.1105799999999999</v>
      </c>
      <c r="BU45">
        <v>3928</v>
      </c>
      <c r="BV45">
        <v>4720</v>
      </c>
      <c r="BW45">
        <v>155</v>
      </c>
      <c r="BX45">
        <v>142</v>
      </c>
      <c r="BY45">
        <v>96</v>
      </c>
      <c r="BZ45">
        <v>81</v>
      </c>
      <c r="CA45">
        <v>41</v>
      </c>
      <c r="CB45">
        <v>54</v>
      </c>
    </row>
    <row r="46" spans="1:80" x14ac:dyDescent="0.25">
      <c r="A46">
        <v>20230731133257</v>
      </c>
      <c r="B46">
        <v>100</v>
      </c>
      <c r="C46">
        <v>10</v>
      </c>
      <c r="D46">
        <v>50</v>
      </c>
      <c r="E46">
        <v>0</v>
      </c>
      <c r="F46">
        <v>867.34199999999998</v>
      </c>
      <c r="G46">
        <v>8192.5499999999993</v>
      </c>
      <c r="H46">
        <v>2995.55</v>
      </c>
      <c r="I46">
        <v>28673.9</v>
      </c>
      <c r="J46">
        <v>748.88800000000003</v>
      </c>
      <c r="K46">
        <v>34842</v>
      </c>
      <c r="L46">
        <v>862.09</v>
      </c>
      <c r="M46">
        <v>872.43799999999999</v>
      </c>
      <c r="N46">
        <v>816.61</v>
      </c>
      <c r="O46">
        <v>852.72199999999998</v>
      </c>
      <c r="P46">
        <v>884.91899999999998</v>
      </c>
      <c r="Q46">
        <v>848.529</v>
      </c>
      <c r="R46">
        <v>1022.12</v>
      </c>
      <c r="S46">
        <v>921.55899999999997</v>
      </c>
      <c r="T46">
        <v>0.251332</v>
      </c>
      <c r="U46">
        <v>0.25011899999999998</v>
      </c>
      <c r="V46">
        <f t="shared" si="0"/>
        <v>8.5159140249257135</v>
      </c>
      <c r="W46">
        <f t="shared" si="1"/>
        <v>-0.21618632663121684</v>
      </c>
      <c r="X46" s="1">
        <v>5.2283800000000001E-6</v>
      </c>
      <c r="Y46" s="1">
        <v>6.4565199999999996E-6</v>
      </c>
      <c r="Z46">
        <f t="shared" si="2"/>
        <v>7.7087904552934736</v>
      </c>
      <c r="AA46">
        <f t="shared" si="3"/>
        <v>-5.624555617748058</v>
      </c>
      <c r="AB46">
        <f t="shared" ref="AB46:AB79" si="8">(AF46-1.55301)/1.55301*100</f>
        <v>-12.94518386874522</v>
      </c>
      <c r="AC46">
        <f t="shared" ref="AC46:AC79" si="9">(AH46-1.37777)/1.37777*100</f>
        <v>-3.8700218468975258</v>
      </c>
      <c r="AD46">
        <v>1.2477</v>
      </c>
      <c r="AE46">
        <v>1.36896</v>
      </c>
      <c r="AF46">
        <v>1.3519699999999999</v>
      </c>
      <c r="AG46">
        <v>1.5647599999999999</v>
      </c>
      <c r="AH46">
        <v>1.3244499999999999</v>
      </c>
      <c r="AI46">
        <v>1.6073599999999999</v>
      </c>
      <c r="AJ46">
        <v>16408</v>
      </c>
      <c r="AK46">
        <v>16267</v>
      </c>
      <c r="AL46">
        <v>551</v>
      </c>
      <c r="AM46">
        <v>514</v>
      </c>
      <c r="AN46">
        <v>382</v>
      </c>
      <c r="AO46">
        <v>359</v>
      </c>
      <c r="AP46">
        <v>191</v>
      </c>
      <c r="AQ46">
        <v>170</v>
      </c>
      <c r="AR46">
        <v>1720.17</v>
      </c>
      <c r="AS46">
        <v>567.90899999999999</v>
      </c>
      <c r="AT46">
        <v>6020.61</v>
      </c>
      <c r="AU46">
        <v>141.977</v>
      </c>
      <c r="AV46">
        <v>8634</v>
      </c>
      <c r="AW46">
        <v>725.85699999999997</v>
      </c>
      <c r="AX46">
        <v>917.55700000000002</v>
      </c>
      <c r="AY46">
        <v>951.45299999999997</v>
      </c>
      <c r="AZ46">
        <v>914.88499999999999</v>
      </c>
      <c r="BA46">
        <v>856.74300000000005</v>
      </c>
      <c r="BB46">
        <v>960.25599999999997</v>
      </c>
      <c r="BC46">
        <v>1038.17</v>
      </c>
      <c r="BD46">
        <v>774.14</v>
      </c>
      <c r="BE46">
        <v>0.19815099999999999</v>
      </c>
      <c r="BF46">
        <v>0.227516</v>
      </c>
      <c r="BG46">
        <v>0</v>
      </c>
      <c r="BH46">
        <v>0</v>
      </c>
      <c r="BI46" s="1">
        <v>9.7794000000000003E-7</v>
      </c>
      <c r="BJ46" s="1">
        <v>2.4124800000000001E-6</v>
      </c>
      <c r="BK46">
        <f t="shared" si="6"/>
        <v>-3.0097895252080349</v>
      </c>
      <c r="BL46">
        <f t="shared" si="7"/>
        <v>-8.6436739372357657E-2</v>
      </c>
      <c r="BM46">
        <v>0</v>
      </c>
      <c r="BN46">
        <v>0</v>
      </c>
      <c r="BO46">
        <v>0.957098</v>
      </c>
      <c r="BP46">
        <v>1.0726</v>
      </c>
      <c r="BQ46">
        <v>0.91856599999999999</v>
      </c>
      <c r="BR46">
        <v>1.2873399999999999</v>
      </c>
      <c r="BS46">
        <v>0.99945200000000001</v>
      </c>
      <c r="BT46">
        <v>0.95679800000000004</v>
      </c>
      <c r="BU46">
        <v>4047</v>
      </c>
      <c r="BV46">
        <v>4036</v>
      </c>
      <c r="BW46">
        <v>117</v>
      </c>
      <c r="BX46">
        <v>130</v>
      </c>
      <c r="BY46">
        <v>109</v>
      </c>
      <c r="BZ46">
        <v>82</v>
      </c>
      <c r="CA46">
        <v>63</v>
      </c>
      <c r="CB46">
        <v>50</v>
      </c>
    </row>
    <row r="47" spans="1:80" x14ac:dyDescent="0.25">
      <c r="A47">
        <v>20230731134354</v>
      </c>
      <c r="B47">
        <v>100</v>
      </c>
      <c r="C47">
        <v>0</v>
      </c>
      <c r="D47">
        <v>0</v>
      </c>
      <c r="E47">
        <v>1</v>
      </c>
      <c r="F47">
        <v>806.72</v>
      </c>
      <c r="G47">
        <v>7545.15</v>
      </c>
      <c r="H47">
        <v>3012.65</v>
      </c>
      <c r="I47">
        <v>26408</v>
      </c>
      <c r="J47">
        <v>753.16300000000001</v>
      </c>
      <c r="K47">
        <v>34481</v>
      </c>
      <c r="L47">
        <v>0</v>
      </c>
      <c r="M47">
        <v>807.16899999999998</v>
      </c>
      <c r="N47">
        <v>0</v>
      </c>
      <c r="O47">
        <v>807.58799999999997</v>
      </c>
      <c r="P47">
        <v>0</v>
      </c>
      <c r="Q47">
        <v>785.98099999999999</v>
      </c>
      <c r="R47">
        <v>0</v>
      </c>
      <c r="S47">
        <v>805.31399999999996</v>
      </c>
      <c r="T47">
        <v>0</v>
      </c>
      <c r="U47">
        <v>0.23325599999999999</v>
      </c>
      <c r="V47">
        <v>0</v>
      </c>
      <c r="W47">
        <v>0</v>
      </c>
      <c r="X47">
        <v>0</v>
      </c>
      <c r="Y47" s="1">
        <v>8.9887700000000007E-6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1.3258399999999999</v>
      </c>
      <c r="AF47">
        <v>0</v>
      </c>
      <c r="AG47">
        <v>1.54853</v>
      </c>
      <c r="AH47">
        <v>0</v>
      </c>
      <c r="AI47">
        <v>1.3892199999999999</v>
      </c>
      <c r="AJ47">
        <v>0</v>
      </c>
      <c r="AK47">
        <v>32347</v>
      </c>
      <c r="AL47">
        <v>0</v>
      </c>
      <c r="AM47">
        <v>1049</v>
      </c>
      <c r="AN47">
        <v>0</v>
      </c>
      <c r="AO47">
        <v>719</v>
      </c>
      <c r="AP47">
        <v>0</v>
      </c>
      <c r="AQ47">
        <v>366</v>
      </c>
      <c r="AR47">
        <v>309481</v>
      </c>
      <c r="AS47" s="1">
        <v>4308330</v>
      </c>
      <c r="AT47" s="1">
        <v>1083180</v>
      </c>
      <c r="AU47" s="1">
        <v>1077080</v>
      </c>
      <c r="AV47">
        <v>8136</v>
      </c>
      <c r="AW47">
        <v>0</v>
      </c>
      <c r="AX47">
        <v>830.80499999999995</v>
      </c>
      <c r="AY47">
        <v>0</v>
      </c>
      <c r="AZ47">
        <v>957.26300000000003</v>
      </c>
      <c r="BA47">
        <v>0</v>
      </c>
      <c r="BB47">
        <v>784.66099999999994</v>
      </c>
      <c r="BC47">
        <v>0</v>
      </c>
      <c r="BD47">
        <v>734.98</v>
      </c>
      <c r="BE47">
        <v>0</v>
      </c>
      <c r="BF47">
        <v>0.20500199999999999</v>
      </c>
      <c r="BG47">
        <v>0</v>
      </c>
      <c r="BH47">
        <v>0</v>
      </c>
      <c r="BI47">
        <v>0</v>
      </c>
      <c r="BJ47" s="1">
        <v>1.0966E-5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1.01393</v>
      </c>
      <c r="BQ47">
        <v>0</v>
      </c>
      <c r="BR47">
        <v>1.1084799999999999</v>
      </c>
      <c r="BS47">
        <v>0</v>
      </c>
      <c r="BT47">
        <v>1.0050300000000001</v>
      </c>
      <c r="BU47">
        <v>0</v>
      </c>
      <c r="BV47">
        <v>7631</v>
      </c>
      <c r="BW47">
        <v>0</v>
      </c>
      <c r="BX47">
        <v>232</v>
      </c>
      <c r="BY47">
        <v>0</v>
      </c>
      <c r="BZ47">
        <v>174</v>
      </c>
      <c r="CA47">
        <v>0</v>
      </c>
      <c r="CB47">
        <v>99</v>
      </c>
    </row>
    <row r="48" spans="1:80" x14ac:dyDescent="0.25">
      <c r="A48">
        <v>20230731134741</v>
      </c>
      <c r="B48">
        <v>100</v>
      </c>
      <c r="C48">
        <v>0</v>
      </c>
      <c r="D48">
        <v>5</v>
      </c>
      <c r="E48">
        <v>1</v>
      </c>
      <c r="F48">
        <v>870.07399999999996</v>
      </c>
      <c r="G48">
        <v>7935.04</v>
      </c>
      <c r="H48">
        <v>2947.36</v>
      </c>
      <c r="I48">
        <v>27772.6</v>
      </c>
      <c r="J48">
        <v>736.84</v>
      </c>
      <c r="K48">
        <v>34482</v>
      </c>
      <c r="L48">
        <v>795.42100000000005</v>
      </c>
      <c r="M48">
        <v>875.29200000000003</v>
      </c>
      <c r="N48">
        <v>792.61199999999997</v>
      </c>
      <c r="O48">
        <v>874.30600000000004</v>
      </c>
      <c r="P48">
        <v>775.66700000000003</v>
      </c>
      <c r="Q48">
        <v>830.53200000000004</v>
      </c>
      <c r="R48">
        <v>569.63599999999997</v>
      </c>
      <c r="S48">
        <v>859.94600000000003</v>
      </c>
      <c r="T48">
        <v>0.24882099999999999</v>
      </c>
      <c r="U48">
        <v>0.24468599999999999</v>
      </c>
      <c r="V48">
        <f t="shared" si="0"/>
        <v>5.1050183916297867</v>
      </c>
      <c r="W48">
        <f t="shared" si="1"/>
        <v>-1.8214280955616793</v>
      </c>
      <c r="X48">
        <v>0</v>
      </c>
      <c r="Y48" s="1">
        <v>8.5372399999999996E-6</v>
      </c>
      <c r="Z48">
        <f t="shared" si="2"/>
        <v>6.6326967910038368</v>
      </c>
      <c r="AA48">
        <f t="shared" si="3"/>
        <v>18.3728423823427</v>
      </c>
      <c r="AB48">
        <f t="shared" si="8"/>
        <v>8.7185530035221905</v>
      </c>
      <c r="AC48">
        <f t="shared" si="9"/>
        <v>-14.265080528680398</v>
      </c>
      <c r="AD48">
        <v>1.5649599999999999</v>
      </c>
      <c r="AE48">
        <v>1.3398399999999999</v>
      </c>
      <c r="AF48">
        <v>1.68841</v>
      </c>
      <c r="AG48">
        <v>1.5529500000000001</v>
      </c>
      <c r="AH48">
        <v>1.18123</v>
      </c>
      <c r="AI48">
        <v>1.3412500000000001</v>
      </c>
      <c r="AJ48">
        <v>1681</v>
      </c>
      <c r="AK48">
        <v>30720</v>
      </c>
      <c r="AL48">
        <v>49</v>
      </c>
      <c r="AM48">
        <v>1008</v>
      </c>
      <c r="AN48">
        <v>30</v>
      </c>
      <c r="AO48">
        <v>652</v>
      </c>
      <c r="AP48">
        <v>11</v>
      </c>
      <c r="AQ48">
        <v>331</v>
      </c>
      <c r="AR48">
        <v>309813</v>
      </c>
      <c r="AS48" s="1">
        <v>4308370</v>
      </c>
      <c r="AT48" s="1">
        <v>1084350</v>
      </c>
      <c r="AU48" s="1">
        <v>1077090</v>
      </c>
      <c r="AV48">
        <v>8529</v>
      </c>
      <c r="AW48">
        <v>757.73699999999997</v>
      </c>
      <c r="AX48">
        <v>971.51700000000005</v>
      </c>
      <c r="AY48">
        <v>845.54499999999996</v>
      </c>
      <c r="AZ48">
        <v>1028.07</v>
      </c>
      <c r="BA48">
        <v>431.33300000000003</v>
      </c>
      <c r="BB48">
        <v>827.745</v>
      </c>
      <c r="BC48">
        <v>796</v>
      </c>
      <c r="BD48">
        <v>928.798</v>
      </c>
      <c r="BE48">
        <v>0.22228000000000001</v>
      </c>
      <c r="BF48">
        <v>0.23694299999999999</v>
      </c>
      <c r="BG48">
        <v>0</v>
      </c>
      <c r="BH48">
        <v>0</v>
      </c>
      <c r="BI48">
        <v>0</v>
      </c>
      <c r="BJ48" s="1">
        <v>7.7785099999999992E-6</v>
      </c>
      <c r="BK48">
        <f t="shared" ref="BK48:BK79" si="10">(BE48-0.2043)/0.2043*100</f>
        <v>8.8007831620166392</v>
      </c>
      <c r="BL48">
        <f t="shared" ref="BL48:BL79" si="11">(BO48-0.957926)/0.957926*100</f>
        <v>22.969832742821453</v>
      </c>
      <c r="BM48">
        <v>0</v>
      </c>
      <c r="BN48">
        <v>0</v>
      </c>
      <c r="BO48">
        <v>1.1779599999999999</v>
      </c>
      <c r="BP48">
        <v>1.1657500000000001</v>
      </c>
      <c r="BQ48">
        <v>1.12717</v>
      </c>
      <c r="BR48">
        <v>1.18974</v>
      </c>
      <c r="BS48">
        <v>0.43608999999999998</v>
      </c>
      <c r="BT48">
        <v>1.0658799999999999</v>
      </c>
      <c r="BU48">
        <v>399</v>
      </c>
      <c r="BV48">
        <v>7641</v>
      </c>
      <c r="BW48">
        <v>11</v>
      </c>
      <c r="BX48">
        <v>242</v>
      </c>
      <c r="BY48">
        <v>6</v>
      </c>
      <c r="BZ48">
        <v>145</v>
      </c>
      <c r="CA48">
        <v>1</v>
      </c>
      <c r="CB48">
        <v>84</v>
      </c>
    </row>
    <row r="49" spans="1:80" x14ac:dyDescent="0.25">
      <c r="A49">
        <v>20230731135121</v>
      </c>
      <c r="B49">
        <v>100</v>
      </c>
      <c r="C49">
        <v>0</v>
      </c>
      <c r="D49">
        <v>10</v>
      </c>
      <c r="E49">
        <v>1</v>
      </c>
      <c r="F49">
        <v>816.50900000000001</v>
      </c>
      <c r="G49">
        <v>7671.21</v>
      </c>
      <c r="H49">
        <v>3131.29</v>
      </c>
      <c r="I49">
        <v>26849.200000000001</v>
      </c>
      <c r="J49">
        <v>782.82399999999996</v>
      </c>
      <c r="K49">
        <v>34410</v>
      </c>
      <c r="L49">
        <v>797.70100000000002</v>
      </c>
      <c r="M49">
        <v>819.37900000000002</v>
      </c>
      <c r="N49">
        <v>722.86300000000006</v>
      </c>
      <c r="O49">
        <v>816.28399999999999</v>
      </c>
      <c r="P49">
        <v>681.69399999999996</v>
      </c>
      <c r="Q49">
        <v>829.423</v>
      </c>
      <c r="R49">
        <v>745.69399999999996</v>
      </c>
      <c r="S49">
        <v>795.58500000000004</v>
      </c>
      <c r="T49">
        <v>0.24993399999999999</v>
      </c>
      <c r="U49">
        <v>0.23654700000000001</v>
      </c>
      <c r="V49">
        <f t="shared" si="0"/>
        <v>1.6104100465850635</v>
      </c>
      <c r="W49">
        <f t="shared" si="1"/>
        <v>4.3054056574862427</v>
      </c>
      <c r="X49" s="1">
        <v>9.3908300000000003E-6</v>
      </c>
      <c r="Y49" s="1">
        <v>6.7864699999999998E-6</v>
      </c>
      <c r="Z49">
        <f t="shared" si="2"/>
        <v>7.1096749862863389</v>
      </c>
      <c r="AA49">
        <f t="shared" si="3"/>
        <v>13.954737303904515</v>
      </c>
      <c r="AB49">
        <f t="shared" si="8"/>
        <v>-9.423635391916342</v>
      </c>
      <c r="AC49">
        <f t="shared" si="9"/>
        <v>23.932877040434917</v>
      </c>
      <c r="AD49">
        <v>1.5065500000000001</v>
      </c>
      <c r="AE49">
        <v>1.3431900000000001</v>
      </c>
      <c r="AF49">
        <v>1.40666</v>
      </c>
      <c r="AG49">
        <v>1.5851900000000001</v>
      </c>
      <c r="AH49">
        <v>1.7075100000000001</v>
      </c>
      <c r="AI49">
        <v>1.43652</v>
      </c>
      <c r="AJ49">
        <v>3268</v>
      </c>
      <c r="AK49">
        <v>28977</v>
      </c>
      <c r="AL49">
        <v>117</v>
      </c>
      <c r="AM49">
        <v>974</v>
      </c>
      <c r="AN49">
        <v>72</v>
      </c>
      <c r="AO49">
        <v>648</v>
      </c>
      <c r="AP49">
        <v>36</v>
      </c>
      <c r="AQ49">
        <v>318</v>
      </c>
      <c r="AR49">
        <v>309540</v>
      </c>
      <c r="AS49" s="1">
        <v>4308320</v>
      </c>
      <c r="AT49" s="1">
        <v>1083390</v>
      </c>
      <c r="AU49" s="1">
        <v>1077080</v>
      </c>
      <c r="AV49">
        <v>8159</v>
      </c>
      <c r="AW49">
        <v>717.98599999999999</v>
      </c>
      <c r="AX49">
        <v>850.14200000000005</v>
      </c>
      <c r="AY49">
        <v>562.07399999999996</v>
      </c>
      <c r="AZ49">
        <v>843.18899999999996</v>
      </c>
      <c r="BA49">
        <v>891.16700000000003</v>
      </c>
      <c r="BB49">
        <v>891.55200000000002</v>
      </c>
      <c r="BC49">
        <v>832.625</v>
      </c>
      <c r="BD49">
        <v>827.04100000000005</v>
      </c>
      <c r="BE49">
        <v>0.20261899999999999</v>
      </c>
      <c r="BF49">
        <v>0.212973</v>
      </c>
      <c r="BG49">
        <v>0</v>
      </c>
      <c r="BH49">
        <v>0</v>
      </c>
      <c r="BI49" s="1">
        <v>7.9095299999999998E-6</v>
      </c>
      <c r="BJ49" s="1">
        <v>4.0276299999999998E-6</v>
      </c>
      <c r="BK49">
        <f t="shared" si="10"/>
        <v>-0.82280959373471163</v>
      </c>
      <c r="BL49">
        <f t="shared" si="11"/>
        <v>-6.6258771554378999</v>
      </c>
      <c r="BM49">
        <v>0</v>
      </c>
      <c r="BN49">
        <v>0</v>
      </c>
      <c r="BO49">
        <v>0.894455</v>
      </c>
      <c r="BP49">
        <v>0.93734099999999998</v>
      </c>
      <c r="BQ49">
        <v>1.27833</v>
      </c>
      <c r="BR49">
        <v>1.2369600000000001</v>
      </c>
      <c r="BS49">
        <v>1.5444</v>
      </c>
      <c r="BT49">
        <v>1.06229</v>
      </c>
      <c r="BU49">
        <v>777</v>
      </c>
      <c r="BV49">
        <v>6895</v>
      </c>
      <c r="BW49">
        <v>27</v>
      </c>
      <c r="BX49">
        <v>222</v>
      </c>
      <c r="BY49">
        <v>12</v>
      </c>
      <c r="BZ49">
        <v>145</v>
      </c>
      <c r="CA49">
        <v>8</v>
      </c>
      <c r="CB49">
        <v>73</v>
      </c>
    </row>
    <row r="50" spans="1:80" x14ac:dyDescent="0.25">
      <c r="A50">
        <v>20230731135500</v>
      </c>
      <c r="B50">
        <v>100</v>
      </c>
      <c r="C50">
        <v>0</v>
      </c>
      <c r="D50">
        <v>15</v>
      </c>
      <c r="E50">
        <v>1</v>
      </c>
      <c r="F50">
        <v>819.20100000000002</v>
      </c>
      <c r="G50">
        <v>7734.02</v>
      </c>
      <c r="H50">
        <v>3079.85</v>
      </c>
      <c r="I50">
        <v>27069.1</v>
      </c>
      <c r="J50">
        <v>769.96299999999997</v>
      </c>
      <c r="K50">
        <v>34541</v>
      </c>
      <c r="L50">
        <v>787.26599999999996</v>
      </c>
      <c r="M50">
        <v>828.03399999999999</v>
      </c>
      <c r="N50">
        <v>800.29</v>
      </c>
      <c r="O50">
        <v>797.76800000000003</v>
      </c>
      <c r="P50">
        <v>713.23900000000003</v>
      </c>
      <c r="Q50">
        <v>795.96699999999998</v>
      </c>
      <c r="R50">
        <v>665.16099999999994</v>
      </c>
      <c r="S50">
        <v>714.52800000000002</v>
      </c>
      <c r="T50">
        <v>0.24657299999999999</v>
      </c>
      <c r="U50">
        <v>0.237569</v>
      </c>
      <c r="V50">
        <f t="shared" si="0"/>
        <v>2.4423713479998401</v>
      </c>
      <c r="W50">
        <f t="shared" si="1"/>
        <v>2.5919041718298206</v>
      </c>
      <c r="X50" s="1">
        <v>8.9633699999999992E-6</v>
      </c>
      <c r="Y50" s="1">
        <v>6.5764799999999999E-6</v>
      </c>
      <c r="Z50">
        <f t="shared" si="2"/>
        <v>5.6693122600109671</v>
      </c>
      <c r="AA50">
        <f t="shared" si="3"/>
        <v>13.994069860671972</v>
      </c>
      <c r="AB50">
        <f t="shared" si="8"/>
        <v>3.2362959671863005</v>
      </c>
      <c r="AC50">
        <f t="shared" si="9"/>
        <v>6.2267286992749176</v>
      </c>
      <c r="AD50">
        <v>1.5070699999999999</v>
      </c>
      <c r="AE50">
        <v>1.3033399999999999</v>
      </c>
      <c r="AF50">
        <v>1.60327</v>
      </c>
      <c r="AG50">
        <v>1.56924</v>
      </c>
      <c r="AH50">
        <v>1.46356</v>
      </c>
      <c r="AI50">
        <v>1.35005</v>
      </c>
      <c r="AJ50">
        <v>4824</v>
      </c>
      <c r="AK50">
        <v>27548</v>
      </c>
      <c r="AL50">
        <v>186</v>
      </c>
      <c r="AM50">
        <v>913</v>
      </c>
      <c r="AN50">
        <v>109</v>
      </c>
      <c r="AO50">
        <v>598</v>
      </c>
      <c r="AP50">
        <v>56</v>
      </c>
      <c r="AQ50">
        <v>307</v>
      </c>
      <c r="AR50">
        <v>309605</v>
      </c>
      <c r="AS50" s="1">
        <v>4308330</v>
      </c>
      <c r="AT50" s="1">
        <v>1083620</v>
      </c>
      <c r="AU50" s="1">
        <v>1077080</v>
      </c>
      <c r="AV50">
        <v>8103</v>
      </c>
      <c r="AW50">
        <v>642.49300000000005</v>
      </c>
      <c r="AX50">
        <v>940.33799999999997</v>
      </c>
      <c r="AY50">
        <v>629.28899999999999</v>
      </c>
      <c r="AZ50">
        <v>871.11500000000001</v>
      </c>
      <c r="BA50">
        <v>655.75</v>
      </c>
      <c r="BB50">
        <v>916.44899999999996</v>
      </c>
      <c r="BC50">
        <v>539.06200000000001</v>
      </c>
      <c r="BD50">
        <v>769.14</v>
      </c>
      <c r="BE50">
        <v>0.18914400000000001</v>
      </c>
      <c r="BF50">
        <v>0.22925300000000001</v>
      </c>
      <c r="BG50">
        <v>0</v>
      </c>
      <c r="BH50">
        <v>0</v>
      </c>
      <c r="BI50" s="1">
        <v>3.5701400000000002E-6</v>
      </c>
      <c r="BJ50" s="1">
        <v>4.0774899999999996E-6</v>
      </c>
      <c r="BK50">
        <f t="shared" si="10"/>
        <v>-7.4185022026431735</v>
      </c>
      <c r="BL50">
        <f t="shared" si="11"/>
        <v>4.1066846499625127</v>
      </c>
      <c r="BM50">
        <v>0</v>
      </c>
      <c r="BN50">
        <v>0</v>
      </c>
      <c r="BO50">
        <v>0.99726499999999996</v>
      </c>
      <c r="BP50">
        <v>0.951156</v>
      </c>
      <c r="BQ50">
        <v>1.4143699999999999</v>
      </c>
      <c r="BR50">
        <v>1.3456300000000001</v>
      </c>
      <c r="BS50">
        <v>1.0503499999999999</v>
      </c>
      <c r="BT50">
        <v>0.96328400000000003</v>
      </c>
      <c r="BU50">
        <v>1159</v>
      </c>
      <c r="BV50">
        <v>6460</v>
      </c>
      <c r="BW50">
        <v>38</v>
      </c>
      <c r="BX50">
        <v>209</v>
      </c>
      <c r="BY50">
        <v>28</v>
      </c>
      <c r="BZ50">
        <v>136</v>
      </c>
      <c r="CA50">
        <v>16</v>
      </c>
      <c r="CB50">
        <v>57</v>
      </c>
    </row>
    <row r="51" spans="1:80" x14ac:dyDescent="0.25">
      <c r="A51">
        <v>20230731135822</v>
      </c>
      <c r="B51">
        <v>100</v>
      </c>
      <c r="C51">
        <v>0</v>
      </c>
      <c r="D51">
        <v>20</v>
      </c>
      <c r="E51">
        <v>1</v>
      </c>
      <c r="F51">
        <v>737.35500000000002</v>
      </c>
      <c r="G51">
        <v>7310.85</v>
      </c>
      <c r="H51">
        <v>3054.76</v>
      </c>
      <c r="I51">
        <v>25588</v>
      </c>
      <c r="J51">
        <v>763.68899999999996</v>
      </c>
      <c r="K51">
        <v>34691</v>
      </c>
      <c r="L51">
        <v>733.64400000000001</v>
      </c>
      <c r="M51">
        <v>737.78899999999999</v>
      </c>
      <c r="N51">
        <v>722.72500000000002</v>
      </c>
      <c r="O51">
        <v>761.32399999999996</v>
      </c>
      <c r="P51">
        <v>720.72500000000002</v>
      </c>
      <c r="Q51">
        <v>749.46799999999996</v>
      </c>
      <c r="R51">
        <v>691.05899999999997</v>
      </c>
      <c r="S51">
        <v>722.49800000000005</v>
      </c>
      <c r="T51">
        <v>0.23458799999999999</v>
      </c>
      <c r="U51">
        <v>0.221967</v>
      </c>
      <c r="V51">
        <f t="shared" si="0"/>
        <v>-3.1628040049644786</v>
      </c>
      <c r="W51">
        <f t="shared" si="1"/>
        <v>1.756139158705422</v>
      </c>
      <c r="X51" s="1">
        <v>7.2815700000000003E-6</v>
      </c>
      <c r="Y51" s="1">
        <v>6.99632E-6</v>
      </c>
      <c r="Z51">
        <f t="shared" si="2"/>
        <v>0.53311848601206602</v>
      </c>
      <c r="AA51">
        <f t="shared" si="3"/>
        <v>3.2184620970303985</v>
      </c>
      <c r="AB51">
        <f t="shared" si="8"/>
        <v>2.8634715809943279</v>
      </c>
      <c r="AC51">
        <f t="shared" si="9"/>
        <v>12.211036675207049</v>
      </c>
      <c r="AD51">
        <v>1.3646100000000001</v>
      </c>
      <c r="AE51">
        <v>1.3391999999999999</v>
      </c>
      <c r="AF51">
        <v>1.59748</v>
      </c>
      <c r="AG51">
        <v>1.57124</v>
      </c>
      <c r="AH51">
        <v>1.5460100000000001</v>
      </c>
      <c r="AI51">
        <v>1.3929400000000001</v>
      </c>
      <c r="AJ51">
        <v>6589</v>
      </c>
      <c r="AK51">
        <v>25973</v>
      </c>
      <c r="AL51">
        <v>233</v>
      </c>
      <c r="AM51">
        <v>823</v>
      </c>
      <c r="AN51">
        <v>142</v>
      </c>
      <c r="AO51">
        <v>564</v>
      </c>
      <c r="AP51">
        <v>68</v>
      </c>
      <c r="AQ51">
        <v>299</v>
      </c>
      <c r="AR51">
        <v>309197</v>
      </c>
      <c r="AS51" s="1">
        <v>4308270</v>
      </c>
      <c r="AT51" s="1">
        <v>1082190</v>
      </c>
      <c r="AU51" s="1">
        <v>1077070</v>
      </c>
      <c r="AV51">
        <v>7224</v>
      </c>
      <c r="AW51">
        <v>617.524</v>
      </c>
      <c r="AX51">
        <v>757.67899999999997</v>
      </c>
      <c r="AY51">
        <v>603.28</v>
      </c>
      <c r="AZ51">
        <v>748.08500000000004</v>
      </c>
      <c r="BA51">
        <v>645.5</v>
      </c>
      <c r="BB51">
        <v>669.72400000000005</v>
      </c>
      <c r="BC51">
        <v>642.82399999999996</v>
      </c>
      <c r="BD51">
        <v>700.35599999999999</v>
      </c>
      <c r="BE51">
        <v>0.184339</v>
      </c>
      <c r="BF51">
        <v>0.19092700000000001</v>
      </c>
      <c r="BG51">
        <v>0</v>
      </c>
      <c r="BH51">
        <v>0</v>
      </c>
      <c r="BI51" s="1">
        <v>2.0542799999999999E-5</v>
      </c>
      <c r="BJ51" s="1">
        <v>1.65341E-6</v>
      </c>
      <c r="BK51">
        <f t="shared" si="10"/>
        <v>-9.7704356338717595</v>
      </c>
      <c r="BL51">
        <f t="shared" si="11"/>
        <v>10.731935452216549</v>
      </c>
      <c r="BM51">
        <v>0</v>
      </c>
      <c r="BN51">
        <v>0</v>
      </c>
      <c r="BO51">
        <v>1.06073</v>
      </c>
      <c r="BP51">
        <v>0.95417399999999997</v>
      </c>
      <c r="BQ51">
        <v>1.3813299999999999</v>
      </c>
      <c r="BR51">
        <v>1.00467</v>
      </c>
      <c r="BS51">
        <v>1.19841</v>
      </c>
      <c r="BT51">
        <v>0.98126199999999997</v>
      </c>
      <c r="BU51">
        <v>1335</v>
      </c>
      <c r="BV51">
        <v>5429</v>
      </c>
      <c r="BW51">
        <v>50</v>
      </c>
      <c r="BX51">
        <v>188</v>
      </c>
      <c r="BY51">
        <v>30</v>
      </c>
      <c r="BZ51">
        <v>116</v>
      </c>
      <c r="CA51">
        <v>17</v>
      </c>
      <c r="CB51">
        <v>59</v>
      </c>
    </row>
    <row r="52" spans="1:80" x14ac:dyDescent="0.25">
      <c r="A52">
        <v>20230731140155</v>
      </c>
      <c r="B52">
        <v>100</v>
      </c>
      <c r="C52">
        <v>0</v>
      </c>
      <c r="D52">
        <v>25</v>
      </c>
      <c r="E52">
        <v>1</v>
      </c>
      <c r="F52">
        <v>775.83799999999997</v>
      </c>
      <c r="G52">
        <v>7523.36</v>
      </c>
      <c r="H52">
        <v>3103.7</v>
      </c>
      <c r="I52">
        <v>26331.8</v>
      </c>
      <c r="J52">
        <v>775.92600000000004</v>
      </c>
      <c r="K52">
        <v>34457</v>
      </c>
      <c r="L52">
        <v>791.05100000000004</v>
      </c>
      <c r="M52">
        <v>769.84</v>
      </c>
      <c r="N52">
        <v>815.971</v>
      </c>
      <c r="O52">
        <v>769.11599999999999</v>
      </c>
      <c r="P52">
        <v>822.16700000000003</v>
      </c>
      <c r="Q52">
        <v>770.61699999999996</v>
      </c>
      <c r="R52">
        <v>925.84900000000005</v>
      </c>
      <c r="S52">
        <v>772.17600000000004</v>
      </c>
      <c r="T52">
        <v>0.245421</v>
      </c>
      <c r="U52">
        <v>0.22841900000000001</v>
      </c>
      <c r="V52">
        <f t="shared" si="0"/>
        <v>-0.34796407241150146</v>
      </c>
      <c r="W52">
        <f t="shared" si="1"/>
        <v>3.3863639391880138</v>
      </c>
      <c r="X52" s="1">
        <v>1.2023499999999999E-5</v>
      </c>
      <c r="Y52" s="1">
        <v>1.11191E-5</v>
      </c>
      <c r="Z52">
        <f t="shared" si="2"/>
        <v>5.1756205430608908</v>
      </c>
      <c r="AA52">
        <f t="shared" si="3"/>
        <v>13.665794290728098</v>
      </c>
      <c r="AB52">
        <f t="shared" si="8"/>
        <v>9.4551870239084153</v>
      </c>
      <c r="AC52">
        <f t="shared" si="9"/>
        <v>20.335034149386331</v>
      </c>
      <c r="AD52">
        <v>1.5027299999999999</v>
      </c>
      <c r="AE52">
        <v>1.3373999999999999</v>
      </c>
      <c r="AF52">
        <v>1.6998500000000001</v>
      </c>
      <c r="AG52">
        <v>1.56647</v>
      </c>
      <c r="AH52">
        <v>1.65794</v>
      </c>
      <c r="AI52">
        <v>1.37487</v>
      </c>
      <c r="AJ52">
        <v>8016</v>
      </c>
      <c r="AK52">
        <v>24324</v>
      </c>
      <c r="AL52">
        <v>275</v>
      </c>
      <c r="AM52">
        <v>769</v>
      </c>
      <c r="AN52">
        <v>192</v>
      </c>
      <c r="AO52">
        <v>522</v>
      </c>
      <c r="AP52">
        <v>86</v>
      </c>
      <c r="AQ52">
        <v>273</v>
      </c>
      <c r="AR52">
        <v>1436.12</v>
      </c>
      <c r="AS52">
        <v>418.82299999999998</v>
      </c>
      <c r="AT52">
        <v>5026.42</v>
      </c>
      <c r="AU52">
        <v>104.706</v>
      </c>
      <c r="AV52">
        <v>7975</v>
      </c>
      <c r="AW52">
        <v>685.71600000000001</v>
      </c>
      <c r="AX52">
        <v>715.09299999999996</v>
      </c>
      <c r="AY52">
        <v>724.51499999999999</v>
      </c>
      <c r="AZ52">
        <v>709.68</v>
      </c>
      <c r="BA52">
        <v>711.41499999999996</v>
      </c>
      <c r="BB52">
        <v>745.18799999999999</v>
      </c>
      <c r="BC52">
        <v>766.33299999999997</v>
      </c>
      <c r="BD52">
        <v>750.33799999999997</v>
      </c>
      <c r="BE52">
        <v>0.19550600000000001</v>
      </c>
      <c r="BF52">
        <v>0.185751</v>
      </c>
      <c r="BG52">
        <v>0</v>
      </c>
      <c r="BH52">
        <v>0</v>
      </c>
      <c r="BI52" s="1">
        <v>1.92963E-5</v>
      </c>
      <c r="BJ52" s="1">
        <v>2.8092199999999998E-6</v>
      </c>
      <c r="BK52">
        <f t="shared" si="10"/>
        <v>-4.3044542339696505</v>
      </c>
      <c r="BL52">
        <f t="shared" si="11"/>
        <v>14.092320283612702</v>
      </c>
      <c r="BM52">
        <v>0</v>
      </c>
      <c r="BN52">
        <v>0</v>
      </c>
      <c r="BO52">
        <v>1.0929199999999999</v>
      </c>
      <c r="BP52">
        <v>0.98934800000000001</v>
      </c>
      <c r="BQ52">
        <v>1.4143699999999999</v>
      </c>
      <c r="BR52">
        <v>1.10195</v>
      </c>
      <c r="BS52">
        <v>1.0879099999999999</v>
      </c>
      <c r="BT52">
        <v>1.16221</v>
      </c>
      <c r="BU52">
        <v>1964</v>
      </c>
      <c r="BV52">
        <v>5528</v>
      </c>
      <c r="BW52">
        <v>66</v>
      </c>
      <c r="BX52">
        <v>172</v>
      </c>
      <c r="BY52">
        <v>41</v>
      </c>
      <c r="BZ52">
        <v>112</v>
      </c>
      <c r="CA52">
        <v>27</v>
      </c>
      <c r="CB52">
        <v>65</v>
      </c>
    </row>
    <row r="53" spans="1:80" x14ac:dyDescent="0.25">
      <c r="A53">
        <v>20230731140540</v>
      </c>
      <c r="B53">
        <v>100</v>
      </c>
      <c r="C53">
        <v>0</v>
      </c>
      <c r="D53">
        <v>30</v>
      </c>
      <c r="E53">
        <v>1</v>
      </c>
      <c r="F53">
        <v>844.60400000000004</v>
      </c>
      <c r="G53">
        <v>8019.67</v>
      </c>
      <c r="H53">
        <v>3220.89</v>
      </c>
      <c r="I53">
        <v>28068.799999999999</v>
      </c>
      <c r="J53">
        <v>805.22299999999996</v>
      </c>
      <c r="K53">
        <v>34671</v>
      </c>
      <c r="L53">
        <v>877.678</v>
      </c>
      <c r="M53">
        <v>828.02700000000004</v>
      </c>
      <c r="N53">
        <v>871.61099999999999</v>
      </c>
      <c r="O53">
        <v>902.16399999999999</v>
      </c>
      <c r="P53">
        <v>924.38599999999997</v>
      </c>
      <c r="Q53">
        <v>802.55700000000002</v>
      </c>
      <c r="R53">
        <v>855.51</v>
      </c>
      <c r="S53">
        <v>859.06100000000004</v>
      </c>
      <c r="T53">
        <v>0.26236599999999999</v>
      </c>
      <c r="U53">
        <v>0.23941399999999999</v>
      </c>
      <c r="V53">
        <f t="shared" si="0"/>
        <v>6.2260004794936963</v>
      </c>
      <c r="W53">
        <f t="shared" si="1"/>
        <v>7.2900427709157753</v>
      </c>
      <c r="X53" s="1">
        <v>7.4767799999999996E-6</v>
      </c>
      <c r="Y53" s="1">
        <v>8.9336000000000003E-6</v>
      </c>
      <c r="Z53">
        <f t="shared" si="2"/>
        <v>12.437431431705976</v>
      </c>
      <c r="AA53">
        <f t="shared" si="3"/>
        <v>17.468193576690915</v>
      </c>
      <c r="AB53">
        <f t="shared" si="8"/>
        <v>16.666344711238168</v>
      </c>
      <c r="AC53">
        <f t="shared" si="9"/>
        <v>20.757455888863888</v>
      </c>
      <c r="AD53">
        <v>1.5529999999999999</v>
      </c>
      <c r="AE53">
        <v>1.3943700000000001</v>
      </c>
      <c r="AF53">
        <v>1.8118399999999999</v>
      </c>
      <c r="AG53">
        <v>1.5696099999999999</v>
      </c>
      <c r="AH53">
        <v>1.6637599999999999</v>
      </c>
      <c r="AI53">
        <v>1.5301899999999999</v>
      </c>
      <c r="AJ53">
        <v>9753</v>
      </c>
      <c r="AK53">
        <v>22809</v>
      </c>
      <c r="AL53">
        <v>314</v>
      </c>
      <c r="AM53">
        <v>782</v>
      </c>
      <c r="AN53">
        <v>215</v>
      </c>
      <c r="AO53">
        <v>465</v>
      </c>
      <c r="AP53">
        <v>104</v>
      </c>
      <c r="AQ53">
        <v>229</v>
      </c>
      <c r="AR53">
        <v>309551</v>
      </c>
      <c r="AS53" s="1">
        <v>4308450</v>
      </c>
      <c r="AT53" s="1">
        <v>1083430</v>
      </c>
      <c r="AU53" s="1">
        <v>1077110</v>
      </c>
      <c r="AV53">
        <v>8548</v>
      </c>
      <c r="AW53">
        <v>749.33699999999999</v>
      </c>
      <c r="AX53">
        <v>795.05799999999999</v>
      </c>
      <c r="AY53">
        <v>722.13099999999997</v>
      </c>
      <c r="AZ53">
        <v>789.73</v>
      </c>
      <c r="BA53">
        <v>690.93799999999999</v>
      </c>
      <c r="BB53">
        <v>803.60400000000004</v>
      </c>
      <c r="BC53">
        <v>867.154</v>
      </c>
      <c r="BD53">
        <v>753.27300000000002</v>
      </c>
      <c r="BE53">
        <v>0.205541</v>
      </c>
      <c r="BF53">
        <v>0.20383499999999999</v>
      </c>
      <c r="BG53">
        <v>0</v>
      </c>
      <c r="BH53">
        <v>0</v>
      </c>
      <c r="BI53">
        <v>0</v>
      </c>
      <c r="BJ53" s="1">
        <v>5.4376799999999999E-6</v>
      </c>
      <c r="BK53">
        <f t="shared" si="10"/>
        <v>0.60744003915809697</v>
      </c>
      <c r="BL53">
        <f t="shared" si="11"/>
        <v>24.230890486321481</v>
      </c>
      <c r="BM53">
        <v>0</v>
      </c>
      <c r="BN53">
        <v>0</v>
      </c>
      <c r="BO53">
        <v>1.19004</v>
      </c>
      <c r="BP53">
        <v>1.0407999999999999</v>
      </c>
      <c r="BQ53">
        <v>1.2396199999999999</v>
      </c>
      <c r="BR53">
        <v>1.3853500000000001</v>
      </c>
      <c r="BS53">
        <v>1.36328</v>
      </c>
      <c r="BT53">
        <v>1.11487</v>
      </c>
      <c r="BU53">
        <v>2437</v>
      </c>
      <c r="BV53">
        <v>5561</v>
      </c>
      <c r="BW53">
        <v>84</v>
      </c>
      <c r="BX53">
        <v>215</v>
      </c>
      <c r="BY53">
        <v>64</v>
      </c>
      <c r="BZ53">
        <v>106</v>
      </c>
      <c r="CA53">
        <v>26</v>
      </c>
      <c r="CB53">
        <v>55</v>
      </c>
    </row>
    <row r="54" spans="1:80" x14ac:dyDescent="0.25">
      <c r="A54">
        <v>20230731140916</v>
      </c>
      <c r="B54">
        <v>100</v>
      </c>
      <c r="C54">
        <v>0</v>
      </c>
      <c r="D54">
        <v>35</v>
      </c>
      <c r="E54">
        <v>1</v>
      </c>
      <c r="F54">
        <v>809.32799999999997</v>
      </c>
      <c r="G54">
        <v>7845.85</v>
      </c>
      <c r="H54">
        <v>3235.2</v>
      </c>
      <c r="I54">
        <v>27460.5</v>
      </c>
      <c r="J54">
        <v>808.8</v>
      </c>
      <c r="K54">
        <v>34751</v>
      </c>
      <c r="L54">
        <v>826.34500000000003</v>
      </c>
      <c r="M54">
        <v>800.04600000000005</v>
      </c>
      <c r="N54">
        <v>800.21</v>
      </c>
      <c r="O54">
        <v>849.904</v>
      </c>
      <c r="P54">
        <v>794.495</v>
      </c>
      <c r="Q54">
        <v>780.74900000000002</v>
      </c>
      <c r="R54">
        <v>848.42899999999997</v>
      </c>
      <c r="S54">
        <v>763.92200000000003</v>
      </c>
      <c r="T54">
        <v>0.25189099999999998</v>
      </c>
      <c r="U54">
        <v>0.23494100000000001</v>
      </c>
      <c r="V54">
        <f t="shared" si="0"/>
        <v>3.9236359927572644</v>
      </c>
      <c r="W54">
        <f t="shared" si="1"/>
        <v>7.7667186313306908</v>
      </c>
      <c r="X54" s="1">
        <v>1.09091E-5</v>
      </c>
      <c r="Y54" s="1">
        <v>8.3159900000000007E-6</v>
      </c>
      <c r="Z54">
        <f t="shared" si="2"/>
        <v>7.9483509325287898</v>
      </c>
      <c r="AA54">
        <f t="shared" si="3"/>
        <v>12.454805379483535</v>
      </c>
      <c r="AB54">
        <f t="shared" si="8"/>
        <v>9.3463660890786215</v>
      </c>
      <c r="AC54">
        <f t="shared" si="9"/>
        <v>11.559258802267429</v>
      </c>
      <c r="AD54">
        <v>1.48672</v>
      </c>
      <c r="AE54">
        <v>1.3731800000000001</v>
      </c>
      <c r="AF54">
        <v>1.6981599999999999</v>
      </c>
      <c r="AG54">
        <v>1.5417799999999999</v>
      </c>
      <c r="AH54">
        <v>1.5370299999999999</v>
      </c>
      <c r="AI54">
        <v>1.4190199999999999</v>
      </c>
      <c r="AJ54">
        <v>11407</v>
      </c>
      <c r="AK54">
        <v>21165</v>
      </c>
      <c r="AL54">
        <v>381</v>
      </c>
      <c r="AM54">
        <v>698</v>
      </c>
      <c r="AN54">
        <v>277</v>
      </c>
      <c r="AO54">
        <v>459</v>
      </c>
      <c r="AP54">
        <v>133</v>
      </c>
      <c r="AQ54">
        <v>231</v>
      </c>
      <c r="AR54">
        <v>309387</v>
      </c>
      <c r="AS54" s="1">
        <v>4308350</v>
      </c>
      <c r="AT54" s="1">
        <v>1082860</v>
      </c>
      <c r="AU54" s="1">
        <v>1077090</v>
      </c>
      <c r="AV54">
        <v>8238</v>
      </c>
      <c r="AW54">
        <v>679.06399999999996</v>
      </c>
      <c r="AX54">
        <v>709.09799999999996</v>
      </c>
      <c r="AY54">
        <v>669</v>
      </c>
      <c r="AZ54">
        <v>682.048</v>
      </c>
      <c r="BA54">
        <v>699.59699999999998</v>
      </c>
      <c r="BB54">
        <v>700.4</v>
      </c>
      <c r="BC54">
        <v>700.10299999999995</v>
      </c>
      <c r="BD54">
        <v>673.04499999999996</v>
      </c>
      <c r="BE54">
        <v>0.19191900000000001</v>
      </c>
      <c r="BF54">
        <v>0.18956600000000001</v>
      </c>
      <c r="BG54">
        <v>0</v>
      </c>
      <c r="BH54">
        <v>0</v>
      </c>
      <c r="BI54" s="1">
        <v>1.02038E-5</v>
      </c>
      <c r="BJ54" s="1">
        <v>6.15227E-6</v>
      </c>
      <c r="BK54">
        <f t="shared" si="10"/>
        <v>-6.0602055800293702</v>
      </c>
      <c r="BL54">
        <f t="shared" si="11"/>
        <v>9.3236847105099852</v>
      </c>
      <c r="BM54">
        <v>0</v>
      </c>
      <c r="BN54">
        <v>0</v>
      </c>
      <c r="BO54">
        <v>1.0472399999999999</v>
      </c>
      <c r="BP54">
        <v>0.96026800000000001</v>
      </c>
      <c r="BQ54">
        <v>1.2170799999999999</v>
      </c>
      <c r="BR54">
        <v>1.17805</v>
      </c>
      <c r="BS54">
        <v>0.89486100000000002</v>
      </c>
      <c r="BT54">
        <v>0.98946500000000004</v>
      </c>
      <c r="BU54">
        <v>2661</v>
      </c>
      <c r="BV54">
        <v>5063</v>
      </c>
      <c r="BW54">
        <v>93</v>
      </c>
      <c r="BX54">
        <v>166</v>
      </c>
      <c r="BY54">
        <v>72</v>
      </c>
      <c r="BZ54">
        <v>110</v>
      </c>
      <c r="CA54">
        <v>29</v>
      </c>
      <c r="CB54">
        <v>44</v>
      </c>
    </row>
    <row r="55" spans="1:80" x14ac:dyDescent="0.25">
      <c r="A55">
        <v>20230731141257</v>
      </c>
      <c r="B55">
        <v>100</v>
      </c>
      <c r="C55">
        <v>0</v>
      </c>
      <c r="D55">
        <v>40</v>
      </c>
      <c r="E55">
        <v>1</v>
      </c>
      <c r="F55">
        <v>848.47799999999995</v>
      </c>
      <c r="G55">
        <v>8091.05</v>
      </c>
      <c r="H55">
        <v>3266.13</v>
      </c>
      <c r="I55">
        <v>28318.7</v>
      </c>
      <c r="J55">
        <v>816.53300000000002</v>
      </c>
      <c r="K55">
        <v>34750</v>
      </c>
      <c r="L55">
        <v>893.77499999999998</v>
      </c>
      <c r="M55">
        <v>817.346</v>
      </c>
      <c r="N55">
        <v>904.78800000000001</v>
      </c>
      <c r="O55">
        <v>821.67499999999995</v>
      </c>
      <c r="P55">
        <v>899.66399999999999</v>
      </c>
      <c r="Q55">
        <v>833.73099999999999</v>
      </c>
      <c r="R55">
        <v>821.84100000000001</v>
      </c>
      <c r="S55">
        <v>827.87099999999998</v>
      </c>
      <c r="T55">
        <v>0.26496700000000001</v>
      </c>
      <c r="U55">
        <v>0.237258</v>
      </c>
      <c r="V55">
        <f t="shared" si="0"/>
        <v>7.1714772776944047</v>
      </c>
      <c r="W55">
        <f t="shared" si="1"/>
        <v>8.7970180277411405</v>
      </c>
      <c r="X55" s="1">
        <v>1.1681999999999999E-5</v>
      </c>
      <c r="Y55" s="1">
        <v>8.29794E-6</v>
      </c>
      <c r="Z55">
        <f t="shared" si="2"/>
        <v>13.552094761382341</v>
      </c>
      <c r="AA55">
        <f t="shared" si="3"/>
        <v>11.435940880141592</v>
      </c>
      <c r="AB55">
        <f t="shared" si="8"/>
        <v>12.075904211820918</v>
      </c>
      <c r="AC55">
        <f t="shared" si="9"/>
        <v>11.099820724794416</v>
      </c>
      <c r="AD55">
        <v>1.4732499999999999</v>
      </c>
      <c r="AE55">
        <v>1.3368899999999999</v>
      </c>
      <c r="AF55">
        <v>1.74055</v>
      </c>
      <c r="AG55">
        <v>1.6003099999999999</v>
      </c>
      <c r="AH55">
        <v>1.5306999999999999</v>
      </c>
      <c r="AI55">
        <v>1.4070800000000001</v>
      </c>
      <c r="AJ55">
        <v>13172</v>
      </c>
      <c r="AK55">
        <v>19392</v>
      </c>
      <c r="AL55">
        <v>411</v>
      </c>
      <c r="AM55">
        <v>665</v>
      </c>
      <c r="AN55">
        <v>321</v>
      </c>
      <c r="AO55">
        <v>431</v>
      </c>
      <c r="AP55">
        <v>157</v>
      </c>
      <c r="AQ55">
        <v>201</v>
      </c>
      <c r="AR55">
        <v>309525</v>
      </c>
      <c r="AS55" s="1">
        <v>4308370</v>
      </c>
      <c r="AT55" s="1">
        <v>1083340</v>
      </c>
      <c r="AU55" s="1">
        <v>1077090</v>
      </c>
      <c r="AV55">
        <v>8484</v>
      </c>
      <c r="AW55">
        <v>753.25</v>
      </c>
      <c r="AX55">
        <v>788.44399999999996</v>
      </c>
      <c r="AY55">
        <v>639.33699999999999</v>
      </c>
      <c r="AZ55">
        <v>807.37199999999996</v>
      </c>
      <c r="BA55">
        <v>765.21100000000001</v>
      </c>
      <c r="BB55">
        <v>811.60400000000004</v>
      </c>
      <c r="BC55">
        <v>787.36699999999996</v>
      </c>
      <c r="BD55">
        <v>640.83699999999999</v>
      </c>
      <c r="BE55">
        <v>0.202456</v>
      </c>
      <c r="BF55">
        <v>0.20218800000000001</v>
      </c>
      <c r="BG55">
        <v>0</v>
      </c>
      <c r="BH55">
        <v>0</v>
      </c>
      <c r="BI55" s="1">
        <v>5.4231900000000002E-6</v>
      </c>
      <c r="BJ55" s="1">
        <v>6.8043299999999998E-6</v>
      </c>
      <c r="BK55">
        <f t="shared" si="10"/>
        <v>-0.90259422418013324</v>
      </c>
      <c r="BL55">
        <f t="shared" si="11"/>
        <v>-0.13894601461909187</v>
      </c>
      <c r="BM55">
        <v>0</v>
      </c>
      <c r="BN55">
        <v>0</v>
      </c>
      <c r="BO55">
        <v>0.95659499999999997</v>
      </c>
      <c r="BP55">
        <v>1.0538700000000001</v>
      </c>
      <c r="BQ55">
        <v>1.3213600000000001</v>
      </c>
      <c r="BR55">
        <v>1.13209</v>
      </c>
      <c r="BS55">
        <v>1.30053</v>
      </c>
      <c r="BT55">
        <v>0.84074000000000004</v>
      </c>
      <c r="BU55">
        <v>3349</v>
      </c>
      <c r="BV55">
        <v>4614</v>
      </c>
      <c r="BW55">
        <v>101</v>
      </c>
      <c r="BX55">
        <v>156</v>
      </c>
      <c r="BY55">
        <v>90</v>
      </c>
      <c r="BZ55">
        <v>101</v>
      </c>
      <c r="CA55">
        <v>30</v>
      </c>
      <c r="CB55">
        <v>43</v>
      </c>
    </row>
    <row r="56" spans="1:80" x14ac:dyDescent="0.25">
      <c r="A56">
        <v>20230731141701</v>
      </c>
      <c r="B56">
        <v>100</v>
      </c>
      <c r="C56">
        <v>0</v>
      </c>
      <c r="D56">
        <v>45</v>
      </c>
      <c r="E56">
        <v>1</v>
      </c>
      <c r="F56">
        <v>960.24900000000002</v>
      </c>
      <c r="G56">
        <v>8723.24</v>
      </c>
      <c r="H56">
        <v>3278.65</v>
      </c>
      <c r="I56">
        <v>30531.3</v>
      </c>
      <c r="J56">
        <v>819.66300000000001</v>
      </c>
      <c r="K56">
        <v>34806</v>
      </c>
      <c r="L56">
        <v>1007.93</v>
      </c>
      <c r="M56">
        <v>921.899</v>
      </c>
      <c r="N56">
        <v>997.25099999999998</v>
      </c>
      <c r="O56">
        <v>925.97299999999996</v>
      </c>
      <c r="P56">
        <v>1019.92</v>
      </c>
      <c r="Q56">
        <v>842.73</v>
      </c>
      <c r="R56">
        <v>978.76700000000005</v>
      </c>
      <c r="S56">
        <v>947.83699999999999</v>
      </c>
      <c r="T56">
        <v>0.28254099999999999</v>
      </c>
      <c r="U56">
        <v>0.25502200000000003</v>
      </c>
      <c r="V56">
        <f t="shared" si="0"/>
        <v>15.545265132198526</v>
      </c>
      <c r="W56">
        <f t="shared" si="1"/>
        <v>9.2140677672516063</v>
      </c>
      <c r="X56" s="1">
        <v>1.2782000000000001E-5</v>
      </c>
      <c r="Y56" s="1">
        <v>9.5275800000000004E-6</v>
      </c>
      <c r="Z56">
        <f t="shared" si="2"/>
        <v>21.08346475589687</v>
      </c>
      <c r="AA56">
        <f t="shared" si="3"/>
        <v>12.514560609957195</v>
      </c>
      <c r="AB56">
        <f t="shared" si="8"/>
        <v>9.4886703884714159</v>
      </c>
      <c r="AC56">
        <f t="shared" si="9"/>
        <v>18.340506760925273</v>
      </c>
      <c r="AD56">
        <v>1.4875100000000001</v>
      </c>
      <c r="AE56">
        <v>1.32115</v>
      </c>
      <c r="AF56">
        <v>1.7003699999999999</v>
      </c>
      <c r="AG56">
        <v>1.5141</v>
      </c>
      <c r="AH56">
        <v>1.63046</v>
      </c>
      <c r="AI56">
        <v>1.49882</v>
      </c>
      <c r="AJ56">
        <v>14798</v>
      </c>
      <c r="AK56">
        <v>17811</v>
      </c>
      <c r="AL56">
        <v>537</v>
      </c>
      <c r="AM56">
        <v>585</v>
      </c>
      <c r="AN56">
        <v>335</v>
      </c>
      <c r="AO56">
        <v>366</v>
      </c>
      <c r="AP56">
        <v>172</v>
      </c>
      <c r="AQ56">
        <v>202</v>
      </c>
      <c r="AR56">
        <v>309965</v>
      </c>
      <c r="AS56" s="1">
        <v>4308440</v>
      </c>
      <c r="AT56" s="1">
        <v>1084880</v>
      </c>
      <c r="AU56" s="1">
        <v>1077110</v>
      </c>
      <c r="AV56">
        <v>9741</v>
      </c>
      <c r="AW56">
        <v>907.36800000000005</v>
      </c>
      <c r="AX56">
        <v>933.048</v>
      </c>
      <c r="AY56">
        <v>890.71799999999996</v>
      </c>
      <c r="AZ56">
        <v>930.89300000000003</v>
      </c>
      <c r="BA56">
        <v>898.476</v>
      </c>
      <c r="BB56">
        <v>814.59299999999996</v>
      </c>
      <c r="BC56">
        <v>1005.22</v>
      </c>
      <c r="BD56">
        <v>1036.69</v>
      </c>
      <c r="BE56">
        <v>0.22494800000000001</v>
      </c>
      <c r="BF56">
        <v>0.22386800000000001</v>
      </c>
      <c r="BG56">
        <v>0</v>
      </c>
      <c r="BH56">
        <v>0</v>
      </c>
      <c r="BI56" s="1">
        <v>2.8309700000000001E-6</v>
      </c>
      <c r="BJ56" s="1">
        <v>3.44836E-6</v>
      </c>
      <c r="BK56">
        <f t="shared" si="10"/>
        <v>10.106705824767499</v>
      </c>
      <c r="BL56">
        <f t="shared" si="11"/>
        <v>14.268743097065956</v>
      </c>
      <c r="BM56">
        <v>0</v>
      </c>
      <c r="BN56">
        <v>0</v>
      </c>
      <c r="BO56">
        <v>1.0946100000000001</v>
      </c>
      <c r="BP56">
        <v>0.94723199999999996</v>
      </c>
      <c r="BQ56">
        <v>1.2171700000000001</v>
      </c>
      <c r="BR56">
        <v>0.97961200000000004</v>
      </c>
      <c r="BS56">
        <v>1.2724899999999999</v>
      </c>
      <c r="BT56">
        <v>0.99802999999999997</v>
      </c>
      <c r="BU56">
        <v>4381</v>
      </c>
      <c r="BV56">
        <v>4760</v>
      </c>
      <c r="BW56">
        <v>163</v>
      </c>
      <c r="BX56">
        <v>150</v>
      </c>
      <c r="BY56">
        <v>105</v>
      </c>
      <c r="BZ56">
        <v>86</v>
      </c>
      <c r="CA56">
        <v>41</v>
      </c>
      <c r="CB56">
        <v>55</v>
      </c>
    </row>
    <row r="57" spans="1:80" x14ac:dyDescent="0.25">
      <c r="A57">
        <v>20230731142109</v>
      </c>
      <c r="B57">
        <v>100</v>
      </c>
      <c r="C57">
        <v>0</v>
      </c>
      <c r="D57">
        <v>50</v>
      </c>
      <c r="E57">
        <v>1</v>
      </c>
      <c r="F57">
        <v>956.89800000000002</v>
      </c>
      <c r="G57">
        <v>8810.9699999999993</v>
      </c>
      <c r="H57">
        <v>3280.67</v>
      </c>
      <c r="I57">
        <v>30838.400000000001</v>
      </c>
      <c r="J57">
        <v>820.16700000000003</v>
      </c>
      <c r="K57">
        <v>34864</v>
      </c>
      <c r="L57">
        <v>996.226</v>
      </c>
      <c r="M57">
        <v>921.548</v>
      </c>
      <c r="N57">
        <v>903.17100000000005</v>
      </c>
      <c r="O57">
        <v>908.42200000000003</v>
      </c>
      <c r="P57">
        <v>997.34900000000005</v>
      </c>
      <c r="Q57">
        <v>832.69600000000003</v>
      </c>
      <c r="R57">
        <v>1006.61</v>
      </c>
      <c r="S57">
        <v>974.25900000000001</v>
      </c>
      <c r="T57">
        <v>0.28329700000000002</v>
      </c>
      <c r="U57">
        <v>0.25552799999999998</v>
      </c>
      <c r="V57">
        <f t="shared" si="0"/>
        <v>16.7073088350025</v>
      </c>
      <c r="W57">
        <f t="shared" si="1"/>
        <v>9.2813553450320487</v>
      </c>
      <c r="X57" s="1">
        <v>1.14422E-5</v>
      </c>
      <c r="Y57" s="1">
        <v>8.4295600000000003E-6</v>
      </c>
      <c r="Z57">
        <f t="shared" si="2"/>
        <v>21.407449945145377</v>
      </c>
      <c r="AA57">
        <f t="shared" si="3"/>
        <v>12.237719921939993</v>
      </c>
      <c r="AB57">
        <f t="shared" si="8"/>
        <v>5.1963606158363431</v>
      </c>
      <c r="AC57">
        <f t="shared" si="9"/>
        <v>24.965705451563043</v>
      </c>
      <c r="AD57">
        <v>1.4838499999999999</v>
      </c>
      <c r="AE57">
        <v>1.35731</v>
      </c>
      <c r="AF57">
        <v>1.63371</v>
      </c>
      <c r="AG57">
        <v>1.52871</v>
      </c>
      <c r="AH57">
        <v>1.72174</v>
      </c>
      <c r="AI57">
        <v>1.54054</v>
      </c>
      <c r="AJ57">
        <v>16429</v>
      </c>
      <c r="AK57">
        <v>16267</v>
      </c>
      <c r="AL57">
        <v>550</v>
      </c>
      <c r="AM57">
        <v>514</v>
      </c>
      <c r="AN57">
        <v>384</v>
      </c>
      <c r="AO57">
        <v>359</v>
      </c>
      <c r="AP57">
        <v>191</v>
      </c>
      <c r="AQ57">
        <v>170</v>
      </c>
      <c r="AR57">
        <v>309984</v>
      </c>
      <c r="AS57" s="1">
        <v>4308480</v>
      </c>
      <c r="AT57" s="1">
        <v>1084940</v>
      </c>
      <c r="AU57" s="1">
        <v>1077120</v>
      </c>
      <c r="AV57">
        <v>9878</v>
      </c>
      <c r="AW57">
        <v>852.94799999999998</v>
      </c>
      <c r="AX57">
        <v>930.31299999999999</v>
      </c>
      <c r="AY57">
        <v>817.03499999999997</v>
      </c>
      <c r="AZ57">
        <v>1026.47</v>
      </c>
      <c r="BA57">
        <v>795.96900000000005</v>
      </c>
      <c r="BB57">
        <v>878.14599999999996</v>
      </c>
      <c r="BC57">
        <v>799.75</v>
      </c>
      <c r="BD57">
        <v>861.90200000000004</v>
      </c>
      <c r="BE57">
        <v>0.21913199999999999</v>
      </c>
      <c r="BF57">
        <v>0.22906000000000001</v>
      </c>
      <c r="BG57">
        <v>0</v>
      </c>
      <c r="BH57">
        <v>0</v>
      </c>
      <c r="BI57" s="1">
        <v>6.1804199999999999E-6</v>
      </c>
      <c r="BJ57" s="1">
        <v>7.5858600000000002E-6</v>
      </c>
      <c r="BK57">
        <f t="shared" si="10"/>
        <v>7.2599118942731202</v>
      </c>
      <c r="BL57">
        <f t="shared" si="11"/>
        <v>13.964961802894987</v>
      </c>
      <c r="BM57">
        <v>0</v>
      </c>
      <c r="BN57">
        <v>0</v>
      </c>
      <c r="BO57">
        <v>1.0916999999999999</v>
      </c>
      <c r="BP57">
        <v>1.0902000000000001</v>
      </c>
      <c r="BQ57">
        <v>1.0733299999999999</v>
      </c>
      <c r="BR57">
        <v>1.27474</v>
      </c>
      <c r="BS57">
        <v>1.26956</v>
      </c>
      <c r="BT57">
        <v>0.95533800000000002</v>
      </c>
      <c r="BU57">
        <v>4805</v>
      </c>
      <c r="BV57">
        <v>4467</v>
      </c>
      <c r="BW57">
        <v>141</v>
      </c>
      <c r="BX57">
        <v>137</v>
      </c>
      <c r="BY57">
        <v>128</v>
      </c>
      <c r="BZ57">
        <v>89</v>
      </c>
      <c r="CA57">
        <v>60</v>
      </c>
      <c r="CB57">
        <v>51</v>
      </c>
    </row>
    <row r="58" spans="1:80" x14ac:dyDescent="0.25">
      <c r="A58">
        <v>20230731142446</v>
      </c>
      <c r="B58">
        <v>100</v>
      </c>
      <c r="C58">
        <v>2</v>
      </c>
      <c r="D58">
        <v>0</v>
      </c>
      <c r="E58">
        <v>1</v>
      </c>
      <c r="F58">
        <v>808.04100000000005</v>
      </c>
      <c r="G58">
        <v>7549.63</v>
      </c>
      <c r="H58">
        <v>3002.04</v>
      </c>
      <c r="I58">
        <v>26423.7</v>
      </c>
      <c r="J58">
        <v>750.50900000000001</v>
      </c>
      <c r="K58">
        <v>34484</v>
      </c>
      <c r="L58">
        <v>0</v>
      </c>
      <c r="M58">
        <v>808.46900000000005</v>
      </c>
      <c r="N58">
        <v>0</v>
      </c>
      <c r="O58">
        <v>813.68399999999997</v>
      </c>
      <c r="P58">
        <v>0</v>
      </c>
      <c r="Q58">
        <v>785.62699999999995</v>
      </c>
      <c r="R58">
        <v>0</v>
      </c>
      <c r="S58">
        <v>797.88199999999995</v>
      </c>
      <c r="T58">
        <v>0</v>
      </c>
      <c r="U58">
        <v>0.233344</v>
      </c>
      <c r="V58">
        <f t="shared" si="0"/>
        <v>0</v>
      </c>
      <c r="W58">
        <f t="shared" si="1"/>
        <v>0</v>
      </c>
      <c r="X58">
        <v>0</v>
      </c>
      <c r="Y58" s="1">
        <v>8.12719E-6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1.32206</v>
      </c>
      <c r="AF58">
        <v>0</v>
      </c>
      <c r="AG58">
        <v>1.55301</v>
      </c>
      <c r="AH58">
        <v>0</v>
      </c>
      <c r="AI58">
        <v>1.3777699999999999</v>
      </c>
      <c r="AJ58">
        <v>0</v>
      </c>
      <c r="AK58">
        <v>32354</v>
      </c>
      <c r="AL58">
        <v>0</v>
      </c>
      <c r="AM58">
        <v>1049</v>
      </c>
      <c r="AN58">
        <v>0</v>
      </c>
      <c r="AO58">
        <v>718</v>
      </c>
      <c r="AP58">
        <v>0</v>
      </c>
      <c r="AQ58">
        <v>363</v>
      </c>
      <c r="AR58">
        <v>309482</v>
      </c>
      <c r="AS58" s="1">
        <v>4308300</v>
      </c>
      <c r="AT58" s="1">
        <v>1083190</v>
      </c>
      <c r="AU58" s="1">
        <v>1077080</v>
      </c>
      <c r="AV58">
        <v>8171</v>
      </c>
      <c r="AW58">
        <v>0</v>
      </c>
      <c r="AX58">
        <v>832.41300000000001</v>
      </c>
      <c r="AY58">
        <v>0</v>
      </c>
      <c r="AZ58">
        <v>959.43899999999996</v>
      </c>
      <c r="BA58">
        <v>0</v>
      </c>
      <c r="BB58">
        <v>783.11</v>
      </c>
      <c r="BC58">
        <v>0</v>
      </c>
      <c r="BD58">
        <v>777.47699999999998</v>
      </c>
      <c r="BE58">
        <v>0</v>
      </c>
      <c r="BF58">
        <v>0.20430000000000001</v>
      </c>
      <c r="BG58">
        <v>0</v>
      </c>
      <c r="BH58">
        <v>0</v>
      </c>
      <c r="BI58">
        <v>0</v>
      </c>
      <c r="BJ58" s="1">
        <v>9.0248099999999994E-6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0.95792600000000006</v>
      </c>
      <c r="BQ58">
        <v>0</v>
      </c>
      <c r="BR58">
        <v>1.09284</v>
      </c>
      <c r="BS58">
        <v>0</v>
      </c>
      <c r="BT58">
        <v>0.97772800000000004</v>
      </c>
      <c r="BU58">
        <v>0</v>
      </c>
      <c r="BV58">
        <v>7673</v>
      </c>
      <c r="BW58">
        <v>0</v>
      </c>
      <c r="BX58">
        <v>237</v>
      </c>
      <c r="BY58">
        <v>0</v>
      </c>
      <c r="BZ58">
        <v>173</v>
      </c>
      <c r="CA58">
        <v>0</v>
      </c>
      <c r="CB58">
        <v>88</v>
      </c>
    </row>
    <row r="59" spans="1:80" x14ac:dyDescent="0.25">
      <c r="A59">
        <v>20230731142831</v>
      </c>
      <c r="B59">
        <v>100</v>
      </c>
      <c r="C59">
        <v>2</v>
      </c>
      <c r="D59">
        <v>5</v>
      </c>
      <c r="E59">
        <v>1</v>
      </c>
      <c r="F59">
        <v>843.404</v>
      </c>
      <c r="G59">
        <v>7733.64</v>
      </c>
      <c r="H59">
        <v>2949.54</v>
      </c>
      <c r="I59">
        <v>27067.7</v>
      </c>
      <c r="J59">
        <v>737.38599999999997</v>
      </c>
      <c r="K59">
        <v>34416</v>
      </c>
      <c r="L59">
        <v>809.53599999999994</v>
      </c>
      <c r="M59">
        <v>847.50900000000001</v>
      </c>
      <c r="N59">
        <v>830.12199999999996</v>
      </c>
      <c r="O59">
        <v>809.64599999999996</v>
      </c>
      <c r="P59">
        <v>770.7</v>
      </c>
      <c r="Q59">
        <v>807.85699999999997</v>
      </c>
      <c r="R59">
        <v>502.54500000000002</v>
      </c>
      <c r="S59">
        <v>827.99699999999996</v>
      </c>
      <c r="T59">
        <v>0.24330199999999999</v>
      </c>
      <c r="U59">
        <v>0.23894599999999999</v>
      </c>
      <c r="V59">
        <f t="shared" si="0"/>
        <v>2.4373379887491202</v>
      </c>
      <c r="W59">
        <f t="shared" si="1"/>
        <v>-1.748810808650118</v>
      </c>
      <c r="X59" s="1">
        <v>6.54879E-6</v>
      </c>
      <c r="Y59" s="1">
        <v>7.1192499999999996E-6</v>
      </c>
      <c r="Z59">
        <f t="shared" si="2"/>
        <v>4.267519199122324</v>
      </c>
      <c r="AA59">
        <f t="shared" si="3"/>
        <v>19.269170839447529</v>
      </c>
      <c r="AB59">
        <f t="shared" si="8"/>
        <v>1.100443654580463</v>
      </c>
      <c r="AC59">
        <f t="shared" si="9"/>
        <v>-6.739876757368787</v>
      </c>
      <c r="AD59">
        <v>1.57681</v>
      </c>
      <c r="AE59">
        <v>1.33961</v>
      </c>
      <c r="AF59">
        <v>1.5701000000000001</v>
      </c>
      <c r="AG59">
        <v>1.5497799999999999</v>
      </c>
      <c r="AH59">
        <v>1.28491</v>
      </c>
      <c r="AI59">
        <v>1.3603000000000001</v>
      </c>
      <c r="AJ59">
        <v>1681</v>
      </c>
      <c r="AK59">
        <v>30654</v>
      </c>
      <c r="AL59">
        <v>49</v>
      </c>
      <c r="AM59">
        <v>1008</v>
      </c>
      <c r="AN59">
        <v>30</v>
      </c>
      <c r="AO59">
        <v>652</v>
      </c>
      <c r="AP59">
        <v>11</v>
      </c>
      <c r="AQ59">
        <v>331</v>
      </c>
      <c r="AR59">
        <v>309619</v>
      </c>
      <c r="AS59" s="1">
        <v>4308350</v>
      </c>
      <c r="AT59" s="1">
        <v>1083670</v>
      </c>
      <c r="AU59" s="1">
        <v>1077090</v>
      </c>
      <c r="AV59">
        <v>8251</v>
      </c>
      <c r="AW59">
        <v>718.58600000000001</v>
      </c>
      <c r="AX59">
        <v>907.404</v>
      </c>
      <c r="AY59">
        <v>657.41700000000003</v>
      </c>
      <c r="AZ59">
        <v>827.81799999999998</v>
      </c>
      <c r="BA59">
        <v>492.33300000000003</v>
      </c>
      <c r="BB59">
        <v>745.15099999999995</v>
      </c>
      <c r="BC59">
        <v>12</v>
      </c>
      <c r="BD59">
        <v>945.84</v>
      </c>
      <c r="BE59">
        <v>0.19439100000000001</v>
      </c>
      <c r="BF59">
        <v>0.22162799999999999</v>
      </c>
      <c r="BG59">
        <v>0</v>
      </c>
      <c r="BH59">
        <v>0</v>
      </c>
      <c r="BI59">
        <v>0</v>
      </c>
      <c r="BJ59" s="1">
        <v>2.0355600000000002E-6</v>
      </c>
      <c r="BK59">
        <f t="shared" si="10"/>
        <v>-4.8502202643171808</v>
      </c>
      <c r="BL59">
        <f t="shared" si="11"/>
        <v>24.303965024438195</v>
      </c>
      <c r="BM59">
        <v>0</v>
      </c>
      <c r="BN59">
        <v>0</v>
      </c>
      <c r="BO59">
        <v>1.1907399999999999</v>
      </c>
      <c r="BP59">
        <v>1.1035699999999999</v>
      </c>
      <c r="BQ59">
        <v>1.2143699999999999</v>
      </c>
      <c r="BR59">
        <v>1.1526000000000001</v>
      </c>
      <c r="BS59">
        <v>8.8210399999999994E-2</v>
      </c>
      <c r="BT59">
        <v>1.14653</v>
      </c>
      <c r="BU59">
        <v>401</v>
      </c>
      <c r="BV59">
        <v>7368</v>
      </c>
      <c r="BW59">
        <v>12</v>
      </c>
      <c r="BX59">
        <v>242</v>
      </c>
      <c r="BY59">
        <v>6</v>
      </c>
      <c r="BZ59">
        <v>146</v>
      </c>
      <c r="CA59">
        <v>1</v>
      </c>
      <c r="CB59">
        <v>75</v>
      </c>
    </row>
    <row r="60" spans="1:80" x14ac:dyDescent="0.25">
      <c r="A60">
        <v>20230731143207</v>
      </c>
      <c r="B60">
        <v>100</v>
      </c>
      <c r="C60">
        <v>2</v>
      </c>
      <c r="D60">
        <v>10</v>
      </c>
      <c r="E60">
        <v>1</v>
      </c>
      <c r="F60">
        <v>786.05100000000004</v>
      </c>
      <c r="G60">
        <v>7495.25</v>
      </c>
      <c r="H60">
        <v>3148.59</v>
      </c>
      <c r="I60">
        <v>26233.4</v>
      </c>
      <c r="J60">
        <v>787.14700000000005</v>
      </c>
      <c r="K60">
        <v>34513</v>
      </c>
      <c r="L60">
        <v>795.45399999999995</v>
      </c>
      <c r="M60">
        <v>785.09500000000003</v>
      </c>
      <c r="N60">
        <v>742</v>
      </c>
      <c r="O60">
        <v>790.14599999999996</v>
      </c>
      <c r="P60">
        <v>722.66200000000003</v>
      </c>
      <c r="Q60">
        <v>791.68499999999995</v>
      </c>
      <c r="R60">
        <v>724.91700000000003</v>
      </c>
      <c r="S60">
        <v>790.95899999999995</v>
      </c>
      <c r="T60">
        <v>0.24282999999999999</v>
      </c>
      <c r="U60">
        <v>0.23046</v>
      </c>
      <c r="V60">
        <f t="shared" si="0"/>
        <v>-0.72030020014226004</v>
      </c>
      <c r="W60">
        <f t="shared" si="1"/>
        <v>4.8816804572890495</v>
      </c>
      <c r="X60" s="1">
        <v>8.1843099999999996E-6</v>
      </c>
      <c r="Y60" s="1">
        <v>6.4317900000000001E-6</v>
      </c>
      <c r="Z60">
        <f t="shared" si="2"/>
        <v>4.0652427317608311</v>
      </c>
      <c r="AA60">
        <f t="shared" si="3"/>
        <v>7.1290259141037424</v>
      </c>
      <c r="AB60">
        <f t="shared" si="8"/>
        <v>-8.6754109761044695</v>
      </c>
      <c r="AC60">
        <f t="shared" si="9"/>
        <v>15.645572192746249</v>
      </c>
      <c r="AD60">
        <v>1.41631</v>
      </c>
      <c r="AE60">
        <v>1.3654900000000001</v>
      </c>
      <c r="AF60">
        <v>1.41828</v>
      </c>
      <c r="AG60">
        <v>1.5992999999999999</v>
      </c>
      <c r="AH60">
        <v>1.5933299999999999</v>
      </c>
      <c r="AI60">
        <v>1.4418</v>
      </c>
      <c r="AJ60">
        <v>3242</v>
      </c>
      <c r="AK60">
        <v>29107</v>
      </c>
      <c r="AL60">
        <v>117</v>
      </c>
      <c r="AM60">
        <v>974</v>
      </c>
      <c r="AN60">
        <v>71</v>
      </c>
      <c r="AO60">
        <v>648</v>
      </c>
      <c r="AP60">
        <v>36</v>
      </c>
      <c r="AQ60">
        <v>318</v>
      </c>
      <c r="AR60">
        <v>309392</v>
      </c>
      <c r="AS60" s="1">
        <v>4308330</v>
      </c>
      <c r="AT60" s="1">
        <v>1082870</v>
      </c>
      <c r="AU60" s="1">
        <v>1077080</v>
      </c>
      <c r="AV60">
        <v>8114</v>
      </c>
      <c r="AW60">
        <v>761.78800000000001</v>
      </c>
      <c r="AX60">
        <v>733.16200000000003</v>
      </c>
      <c r="AY60">
        <v>739.73099999999999</v>
      </c>
      <c r="AZ60">
        <v>694.524</v>
      </c>
      <c r="BA60">
        <v>790.06700000000001</v>
      </c>
      <c r="BB60">
        <v>829.49300000000005</v>
      </c>
      <c r="BC60">
        <v>655.33299999999997</v>
      </c>
      <c r="BD60">
        <v>635.774</v>
      </c>
      <c r="BE60">
        <v>0.214647</v>
      </c>
      <c r="BF60">
        <v>0.19145799999999999</v>
      </c>
      <c r="BG60">
        <v>0</v>
      </c>
      <c r="BH60">
        <v>0</v>
      </c>
      <c r="BI60" s="1">
        <v>6.4155200000000004E-6</v>
      </c>
      <c r="BJ60" s="1">
        <v>6.08289E-6</v>
      </c>
      <c r="BK60">
        <f t="shared" si="10"/>
        <v>5.0646108663729779</v>
      </c>
      <c r="BL60">
        <f t="shared" si="11"/>
        <v>-1.2225370226927788</v>
      </c>
      <c r="BM60">
        <v>0</v>
      </c>
      <c r="BN60">
        <v>0</v>
      </c>
      <c r="BO60">
        <v>0.94621500000000003</v>
      </c>
      <c r="BP60">
        <v>0.95433299999999999</v>
      </c>
      <c r="BQ60">
        <v>1.3322499999999999</v>
      </c>
      <c r="BR60">
        <v>1.2545999999999999</v>
      </c>
      <c r="BS60">
        <v>1.3282499999999999</v>
      </c>
      <c r="BT60">
        <v>0.96463100000000002</v>
      </c>
      <c r="BU60">
        <v>742</v>
      </c>
      <c r="BV60">
        <v>6871</v>
      </c>
      <c r="BW60">
        <v>26</v>
      </c>
      <c r="BX60">
        <v>225</v>
      </c>
      <c r="BY60">
        <v>15</v>
      </c>
      <c r="BZ60">
        <v>142</v>
      </c>
      <c r="CA60">
        <v>9</v>
      </c>
      <c r="CB60">
        <v>84</v>
      </c>
    </row>
    <row r="61" spans="1:80" x14ac:dyDescent="0.25">
      <c r="A61">
        <v>20230731143545</v>
      </c>
      <c r="B61">
        <v>100</v>
      </c>
      <c r="C61">
        <v>2</v>
      </c>
      <c r="D61">
        <v>15</v>
      </c>
      <c r="E61">
        <v>1</v>
      </c>
      <c r="F61">
        <v>858.14599999999996</v>
      </c>
      <c r="G61">
        <v>7787.96</v>
      </c>
      <c r="H61">
        <v>2972.05</v>
      </c>
      <c r="I61">
        <v>27257.9</v>
      </c>
      <c r="J61">
        <v>743.01199999999994</v>
      </c>
      <c r="K61">
        <v>34528</v>
      </c>
      <c r="L61">
        <v>807.66200000000003</v>
      </c>
      <c r="M61">
        <v>868.37400000000002</v>
      </c>
      <c r="N61">
        <v>845.5</v>
      </c>
      <c r="O61">
        <v>840.56100000000004</v>
      </c>
      <c r="P61">
        <v>716.255</v>
      </c>
      <c r="Q61">
        <v>891.00699999999995</v>
      </c>
      <c r="R61">
        <v>753.82100000000003</v>
      </c>
      <c r="S61">
        <v>797.56399999999996</v>
      </c>
      <c r="T61">
        <v>0.24116499999999999</v>
      </c>
      <c r="U61">
        <v>0.24057899999999999</v>
      </c>
      <c r="V61">
        <f t="shared" si="0"/>
        <v>3.1568434479570513</v>
      </c>
      <c r="W61">
        <f t="shared" si="1"/>
        <v>-0.99898735526507909</v>
      </c>
      <c r="X61" s="1">
        <v>6.8553899999999998E-6</v>
      </c>
      <c r="Y61" s="1">
        <v>3.2040199999999999E-6</v>
      </c>
      <c r="Z61">
        <f t="shared" si="2"/>
        <v>3.3517039221064158</v>
      </c>
      <c r="AA61">
        <f t="shared" si="3"/>
        <v>8.2008380860172725</v>
      </c>
      <c r="AB61">
        <f t="shared" si="8"/>
        <v>-5.815802860252024</v>
      </c>
      <c r="AC61">
        <f t="shared" si="9"/>
        <v>7.048346240664265</v>
      </c>
      <c r="AD61">
        <v>1.43048</v>
      </c>
      <c r="AE61">
        <v>1.27929</v>
      </c>
      <c r="AF61">
        <v>1.46269</v>
      </c>
      <c r="AG61">
        <v>1.49047</v>
      </c>
      <c r="AH61">
        <v>1.47488</v>
      </c>
      <c r="AI61">
        <v>1.3216699999999999</v>
      </c>
      <c r="AJ61">
        <v>4813</v>
      </c>
      <c r="AK61">
        <v>27547</v>
      </c>
      <c r="AL61">
        <v>186</v>
      </c>
      <c r="AM61">
        <v>911</v>
      </c>
      <c r="AN61">
        <v>110</v>
      </c>
      <c r="AO61">
        <v>598</v>
      </c>
      <c r="AP61">
        <v>56</v>
      </c>
      <c r="AQ61">
        <v>307</v>
      </c>
      <c r="AR61">
        <v>304396</v>
      </c>
      <c r="AS61" s="1">
        <v>4304770</v>
      </c>
      <c r="AT61" s="1">
        <v>1065390</v>
      </c>
      <c r="AU61" s="1">
        <v>1076190</v>
      </c>
      <c r="AV61">
        <v>8491</v>
      </c>
      <c r="AW61">
        <v>721.29</v>
      </c>
      <c r="AX61">
        <v>1016.4</v>
      </c>
      <c r="AY61">
        <v>745.41899999999998</v>
      </c>
      <c r="AZ61">
        <v>992.95799999999997</v>
      </c>
      <c r="BA61">
        <v>793.69200000000001</v>
      </c>
      <c r="BB61">
        <v>1126.05</v>
      </c>
      <c r="BC61">
        <v>588.36800000000005</v>
      </c>
      <c r="BD61">
        <v>907.41899999999998</v>
      </c>
      <c r="BE61">
        <v>0.19544600000000001</v>
      </c>
      <c r="BF61">
        <v>0.230439</v>
      </c>
      <c r="BG61">
        <v>0</v>
      </c>
      <c r="BH61">
        <v>0</v>
      </c>
      <c r="BI61">
        <v>0</v>
      </c>
      <c r="BJ61" s="1">
        <v>1.3414800000000001E-6</v>
      </c>
      <c r="BK61">
        <f t="shared" si="10"/>
        <v>-4.3338228095937348</v>
      </c>
      <c r="BL61">
        <f t="shared" si="11"/>
        <v>7.9926841948125276</v>
      </c>
      <c r="BM61">
        <v>0</v>
      </c>
      <c r="BN61">
        <v>0</v>
      </c>
      <c r="BO61">
        <v>1.0344899999999999</v>
      </c>
      <c r="BP61">
        <v>0.90836700000000004</v>
      </c>
      <c r="BQ61">
        <v>1.2943100000000001</v>
      </c>
      <c r="BR61">
        <v>1.04053</v>
      </c>
      <c r="BS61">
        <v>0.9294</v>
      </c>
      <c r="BT61">
        <v>0.84650499999999995</v>
      </c>
      <c r="BU61">
        <v>1203</v>
      </c>
      <c r="BV61">
        <v>6777</v>
      </c>
      <c r="BW61">
        <v>43</v>
      </c>
      <c r="BX61">
        <v>213</v>
      </c>
      <c r="BY61">
        <v>26</v>
      </c>
      <c r="BZ61">
        <v>148</v>
      </c>
      <c r="CA61">
        <v>19</v>
      </c>
      <c r="CB61">
        <v>62</v>
      </c>
    </row>
    <row r="62" spans="1:80" x14ac:dyDescent="0.25">
      <c r="A62">
        <v>20230731143914</v>
      </c>
      <c r="B62">
        <v>100</v>
      </c>
      <c r="C62">
        <v>2</v>
      </c>
      <c r="D62">
        <v>20</v>
      </c>
      <c r="E62">
        <v>1</v>
      </c>
      <c r="F62">
        <v>813.72799999999995</v>
      </c>
      <c r="G62">
        <v>7693.51</v>
      </c>
      <c r="H62">
        <v>3047.95</v>
      </c>
      <c r="I62">
        <v>26927.3</v>
      </c>
      <c r="J62">
        <v>761.98900000000003</v>
      </c>
      <c r="K62">
        <v>34698</v>
      </c>
      <c r="L62">
        <v>801.07600000000002</v>
      </c>
      <c r="M62">
        <v>817.67</v>
      </c>
      <c r="N62">
        <v>796.65200000000004</v>
      </c>
      <c r="O62">
        <v>833.80899999999997</v>
      </c>
      <c r="P62">
        <v>764.86</v>
      </c>
      <c r="Q62">
        <v>806.47299999999996</v>
      </c>
      <c r="R62">
        <v>837.95600000000002</v>
      </c>
      <c r="S62">
        <v>739.95299999999997</v>
      </c>
      <c r="T62">
        <v>0.240227</v>
      </c>
      <c r="U62">
        <v>0.23521400000000001</v>
      </c>
      <c r="V62">
        <f t="shared" si="0"/>
        <v>1.9057887605087944</v>
      </c>
      <c r="W62">
        <f t="shared" si="1"/>
        <v>1.5292934138119365</v>
      </c>
      <c r="X62" s="1">
        <v>8.5141300000000008E-6</v>
      </c>
      <c r="Y62" s="1">
        <v>6.0595500000000003E-6</v>
      </c>
      <c r="Z62">
        <f t="shared" si="2"/>
        <v>2.949722298409216</v>
      </c>
      <c r="AA62">
        <f t="shared" si="3"/>
        <v>1.5014447150658761</v>
      </c>
      <c r="AB62">
        <f>(AF62-1.55301)/1.55301*100</f>
        <v>-0.31294067649275192</v>
      </c>
      <c r="AC62">
        <f>(AH62-1.37777)/1.37777*100</f>
        <v>10.012556522496499</v>
      </c>
      <c r="AD62">
        <v>1.3419099999999999</v>
      </c>
      <c r="AE62">
        <v>1.3445400000000001</v>
      </c>
      <c r="AF62">
        <v>1.5481499999999999</v>
      </c>
      <c r="AG62">
        <v>1.57979</v>
      </c>
      <c r="AH62">
        <v>1.51572</v>
      </c>
      <c r="AI62">
        <v>1.38222</v>
      </c>
      <c r="AJ62">
        <v>6594</v>
      </c>
      <c r="AK62">
        <v>25974</v>
      </c>
      <c r="AL62">
        <v>233</v>
      </c>
      <c r="AM62">
        <v>823</v>
      </c>
      <c r="AN62">
        <v>143</v>
      </c>
      <c r="AO62">
        <v>564</v>
      </c>
      <c r="AP62">
        <v>68</v>
      </c>
      <c r="AQ62">
        <v>299</v>
      </c>
      <c r="AR62">
        <v>309533</v>
      </c>
      <c r="AS62" s="1">
        <v>4308320</v>
      </c>
      <c r="AT62" s="1">
        <v>1083370</v>
      </c>
      <c r="AU62" s="1">
        <v>1077080</v>
      </c>
      <c r="AV62">
        <v>8603</v>
      </c>
      <c r="AW62">
        <v>695.14200000000005</v>
      </c>
      <c r="AX62">
        <v>826.92600000000004</v>
      </c>
      <c r="AY62">
        <v>680.5</v>
      </c>
      <c r="AZ62">
        <v>831.04200000000003</v>
      </c>
      <c r="BA62">
        <v>612.18399999999997</v>
      </c>
      <c r="BB62">
        <v>841.59199999999998</v>
      </c>
      <c r="BC62">
        <v>782.2</v>
      </c>
      <c r="BD62">
        <v>665.69100000000003</v>
      </c>
      <c r="BE62">
        <v>0.18794</v>
      </c>
      <c r="BF62">
        <v>0.203291</v>
      </c>
      <c r="BG62">
        <v>0</v>
      </c>
      <c r="BH62">
        <v>0</v>
      </c>
      <c r="BI62" s="1">
        <v>5.1805900000000001E-6</v>
      </c>
      <c r="BJ62" s="1">
        <v>3.03989E-6</v>
      </c>
      <c r="BK62">
        <f t="shared" si="10"/>
        <v>-8.0078316201664279</v>
      </c>
      <c r="BL62">
        <f t="shared" si="11"/>
        <v>-1.0538392318404632</v>
      </c>
      <c r="BM62">
        <v>0</v>
      </c>
      <c r="BN62">
        <v>0</v>
      </c>
      <c r="BO62">
        <v>0.94783099999999998</v>
      </c>
      <c r="BP62">
        <v>0.96966399999999997</v>
      </c>
      <c r="BQ62">
        <v>1.22387</v>
      </c>
      <c r="BR62">
        <v>1.0042500000000001</v>
      </c>
      <c r="BS62">
        <v>1.02773</v>
      </c>
      <c r="BT62">
        <v>0.87519000000000002</v>
      </c>
      <c r="BU62">
        <v>1608</v>
      </c>
      <c r="BV62">
        <v>6464</v>
      </c>
      <c r="BW62">
        <v>64</v>
      </c>
      <c r="BX62">
        <v>216</v>
      </c>
      <c r="BY62">
        <v>38</v>
      </c>
      <c r="BZ62">
        <v>125</v>
      </c>
      <c r="CA62">
        <v>20</v>
      </c>
      <c r="CB62">
        <v>68</v>
      </c>
    </row>
    <row r="63" spans="1:80" x14ac:dyDescent="0.25">
      <c r="A63">
        <v>20230731144239</v>
      </c>
      <c r="B63">
        <v>100</v>
      </c>
      <c r="C63">
        <v>2</v>
      </c>
      <c r="D63">
        <v>25</v>
      </c>
      <c r="E63">
        <v>1</v>
      </c>
      <c r="F63">
        <v>783.50699999999995</v>
      </c>
      <c r="G63">
        <v>7568.95</v>
      </c>
      <c r="H63">
        <v>3096.22</v>
      </c>
      <c r="I63">
        <v>26491.3</v>
      </c>
      <c r="J63">
        <v>774.05399999999997</v>
      </c>
      <c r="K63">
        <v>34455</v>
      </c>
      <c r="L63">
        <v>776.13900000000001</v>
      </c>
      <c r="M63">
        <v>785.13900000000001</v>
      </c>
      <c r="N63">
        <v>786.16399999999999</v>
      </c>
      <c r="O63">
        <v>784.49800000000005</v>
      </c>
      <c r="P63">
        <v>821.95799999999997</v>
      </c>
      <c r="Q63">
        <v>792.18600000000004</v>
      </c>
      <c r="R63">
        <v>889.34900000000005</v>
      </c>
      <c r="S63">
        <v>771.63400000000001</v>
      </c>
      <c r="T63">
        <v>0.23852499999999999</v>
      </c>
      <c r="U63">
        <v>0.23257700000000001</v>
      </c>
      <c r="V63">
        <f t="shared" si="0"/>
        <v>0.25590658085230283</v>
      </c>
      <c r="W63">
        <f t="shared" si="1"/>
        <v>3.1372000373079585</v>
      </c>
      <c r="X63" s="1">
        <v>6.69387E-6</v>
      </c>
      <c r="Y63" s="1">
        <v>4.68862E-6</v>
      </c>
      <c r="Z63">
        <f t="shared" si="2"/>
        <v>2.2203270707624756</v>
      </c>
      <c r="AA63">
        <f t="shared" si="3"/>
        <v>10.842926947339764</v>
      </c>
      <c r="AB63">
        <f t="shared" si="8"/>
        <v>3.6297255008016713</v>
      </c>
      <c r="AC63">
        <f t="shared" si="9"/>
        <v>13.412978944235981</v>
      </c>
      <c r="AD63">
        <v>1.4654100000000001</v>
      </c>
      <c r="AE63">
        <v>1.36768</v>
      </c>
      <c r="AF63">
        <v>1.60938</v>
      </c>
      <c r="AG63">
        <v>1.5629</v>
      </c>
      <c r="AH63">
        <v>1.56257</v>
      </c>
      <c r="AI63">
        <v>1.4056</v>
      </c>
      <c r="AJ63">
        <v>8007</v>
      </c>
      <c r="AK63">
        <v>24332</v>
      </c>
      <c r="AL63">
        <v>274</v>
      </c>
      <c r="AM63">
        <v>769</v>
      </c>
      <c r="AN63">
        <v>192</v>
      </c>
      <c r="AO63">
        <v>522</v>
      </c>
      <c r="AP63">
        <v>86</v>
      </c>
      <c r="AQ63">
        <v>273</v>
      </c>
      <c r="AR63">
        <v>309378</v>
      </c>
      <c r="AS63" s="1">
        <v>4308290</v>
      </c>
      <c r="AT63" s="1">
        <v>1082820</v>
      </c>
      <c r="AU63" s="1">
        <v>1077070</v>
      </c>
      <c r="AV63">
        <v>7877</v>
      </c>
      <c r="AW63">
        <v>691.23699999999997</v>
      </c>
      <c r="AX63">
        <v>776.88</v>
      </c>
      <c r="AY63">
        <v>627.71400000000006</v>
      </c>
      <c r="AZ63">
        <v>781.3</v>
      </c>
      <c r="BA63">
        <v>706.07500000000005</v>
      </c>
      <c r="BB63">
        <v>833.86699999999996</v>
      </c>
      <c r="BC63">
        <v>670.56</v>
      </c>
      <c r="BD63">
        <v>813.46199999999999</v>
      </c>
      <c r="BE63">
        <v>0.19017200000000001</v>
      </c>
      <c r="BF63">
        <v>0.200016</v>
      </c>
      <c r="BG63">
        <v>0</v>
      </c>
      <c r="BH63">
        <v>0</v>
      </c>
      <c r="BI63" s="1">
        <v>6.98575E-6</v>
      </c>
      <c r="BJ63" s="1">
        <v>2.4762699999999999E-6</v>
      </c>
      <c r="BK63">
        <f t="shared" si="10"/>
        <v>-6.9153206069505631</v>
      </c>
      <c r="BL63">
        <f t="shared" si="11"/>
        <v>-3.3695713447594104</v>
      </c>
      <c r="BM63">
        <v>0</v>
      </c>
      <c r="BN63">
        <v>0</v>
      </c>
      <c r="BO63">
        <v>0.92564800000000003</v>
      </c>
      <c r="BP63">
        <v>1.0534600000000001</v>
      </c>
      <c r="BQ63">
        <v>1.1400699999999999</v>
      </c>
      <c r="BR63">
        <v>1.1111</v>
      </c>
      <c r="BS63">
        <v>0.88716799999999996</v>
      </c>
      <c r="BT63">
        <v>1.07456</v>
      </c>
      <c r="BU63">
        <v>1845</v>
      </c>
      <c r="BV63">
        <v>5566</v>
      </c>
      <c r="BW63">
        <v>63</v>
      </c>
      <c r="BX63">
        <v>160</v>
      </c>
      <c r="BY63">
        <v>40</v>
      </c>
      <c r="BZ63">
        <v>113</v>
      </c>
      <c r="CA63">
        <v>25</v>
      </c>
      <c r="CB63">
        <v>65</v>
      </c>
    </row>
    <row r="64" spans="1:80" x14ac:dyDescent="0.25">
      <c r="A64">
        <v>20230731144627</v>
      </c>
      <c r="B64">
        <v>100</v>
      </c>
      <c r="C64">
        <v>2</v>
      </c>
      <c r="D64">
        <v>30</v>
      </c>
      <c r="E64">
        <v>1</v>
      </c>
      <c r="F64">
        <v>894.101</v>
      </c>
      <c r="G64">
        <v>8227.2900000000009</v>
      </c>
      <c r="H64">
        <v>3150.72</v>
      </c>
      <c r="I64">
        <v>28795.5</v>
      </c>
      <c r="J64">
        <v>787.68</v>
      </c>
      <c r="K64">
        <v>34696</v>
      </c>
      <c r="L64">
        <v>902.68700000000001</v>
      </c>
      <c r="M64">
        <v>886.35599999999999</v>
      </c>
      <c r="N64">
        <v>875.13400000000001</v>
      </c>
      <c r="O64">
        <v>965.59699999999998</v>
      </c>
      <c r="P64">
        <v>987.42700000000002</v>
      </c>
      <c r="Q64">
        <v>885.97199999999998</v>
      </c>
      <c r="R64">
        <v>931.09500000000003</v>
      </c>
      <c r="S64">
        <v>996.28399999999999</v>
      </c>
      <c r="T64">
        <v>0.26050200000000001</v>
      </c>
      <c r="U64">
        <v>0.24903700000000001</v>
      </c>
      <c r="V64">
        <f t="shared" si="0"/>
        <v>8.9760690258992923</v>
      </c>
      <c r="W64">
        <f t="shared" si="1"/>
        <v>4.9526322100971285</v>
      </c>
      <c r="X64" s="1">
        <v>1.1479500000000001E-5</v>
      </c>
      <c r="Y64" s="1">
        <v>7.1210600000000001E-6</v>
      </c>
      <c r="Z64">
        <f t="shared" si="2"/>
        <v>11.638610806363145</v>
      </c>
      <c r="AA64">
        <f t="shared" si="3"/>
        <v>11.053204846981233</v>
      </c>
      <c r="AB64">
        <f t="shared" si="8"/>
        <v>11.690845519346297</v>
      </c>
      <c r="AC64">
        <f t="shared" si="9"/>
        <v>8.6226293212945571</v>
      </c>
      <c r="AD64">
        <v>1.4681900000000001</v>
      </c>
      <c r="AE64">
        <v>1.3948499999999999</v>
      </c>
      <c r="AF64">
        <v>1.7345699999999999</v>
      </c>
      <c r="AG64">
        <v>1.5685</v>
      </c>
      <c r="AH64">
        <v>1.49657</v>
      </c>
      <c r="AI64">
        <v>1.49773</v>
      </c>
      <c r="AJ64">
        <v>9740</v>
      </c>
      <c r="AK64">
        <v>22848</v>
      </c>
      <c r="AL64">
        <v>314</v>
      </c>
      <c r="AM64">
        <v>782</v>
      </c>
      <c r="AN64">
        <v>213</v>
      </c>
      <c r="AO64">
        <v>465</v>
      </c>
      <c r="AP64">
        <v>105</v>
      </c>
      <c r="AQ64">
        <v>229</v>
      </c>
      <c r="AR64">
        <v>309708</v>
      </c>
      <c r="AS64" s="1">
        <v>4308440</v>
      </c>
      <c r="AT64" s="1">
        <v>1083980</v>
      </c>
      <c r="AU64" s="1">
        <v>1077110</v>
      </c>
      <c r="AV64">
        <v>8748</v>
      </c>
      <c r="AW64">
        <v>821.58100000000002</v>
      </c>
      <c r="AX64">
        <v>940.46400000000006</v>
      </c>
      <c r="AY64">
        <v>899.16</v>
      </c>
      <c r="AZ64">
        <v>968.596</v>
      </c>
      <c r="BA64">
        <v>879.43499999999995</v>
      </c>
      <c r="BB64">
        <v>1010.91</v>
      </c>
      <c r="BC64">
        <v>872.34500000000003</v>
      </c>
      <c r="BD64">
        <v>920.79700000000003</v>
      </c>
      <c r="BE64">
        <v>0.209178</v>
      </c>
      <c r="BF64">
        <v>0.22472900000000001</v>
      </c>
      <c r="BG64">
        <v>0</v>
      </c>
      <c r="BH64">
        <v>0</v>
      </c>
      <c r="BI64" s="1">
        <v>4.7794200000000001E-6</v>
      </c>
      <c r="BJ64" s="1">
        <v>6.64936E-6</v>
      </c>
      <c r="BK64">
        <f t="shared" si="10"/>
        <v>2.3876651982378823</v>
      </c>
      <c r="BL64">
        <f t="shared" si="11"/>
        <v>19.464342757164946</v>
      </c>
      <c r="BM64">
        <v>0</v>
      </c>
      <c r="BN64">
        <v>0</v>
      </c>
      <c r="BO64">
        <v>1.14438</v>
      </c>
      <c r="BP64">
        <v>1.0238</v>
      </c>
      <c r="BQ64">
        <v>1.2007399999999999</v>
      </c>
      <c r="BR64">
        <v>1.2589600000000001</v>
      </c>
      <c r="BS64">
        <v>1.0404199999999999</v>
      </c>
      <c r="BT64">
        <v>1.0651299999999999</v>
      </c>
      <c r="BU64">
        <v>2434</v>
      </c>
      <c r="BV64">
        <v>5746</v>
      </c>
      <c r="BW64">
        <v>81</v>
      </c>
      <c r="BX64">
        <v>213</v>
      </c>
      <c r="BY64">
        <v>62</v>
      </c>
      <c r="BZ64">
        <v>119</v>
      </c>
      <c r="CA64">
        <v>29</v>
      </c>
      <c r="CB64">
        <v>64</v>
      </c>
    </row>
    <row r="65" spans="1:80" x14ac:dyDescent="0.25">
      <c r="A65">
        <v>20230731145020</v>
      </c>
      <c r="B65">
        <v>100</v>
      </c>
      <c r="C65">
        <v>2</v>
      </c>
      <c r="D65">
        <v>35</v>
      </c>
      <c r="E65">
        <v>1</v>
      </c>
      <c r="F65">
        <v>926.25599999999997</v>
      </c>
      <c r="G65">
        <v>8402.07</v>
      </c>
      <c r="H65">
        <v>3273.48</v>
      </c>
      <c r="I65">
        <v>29407.200000000001</v>
      </c>
      <c r="J65">
        <v>818.37099999999998</v>
      </c>
      <c r="K65">
        <v>34659</v>
      </c>
      <c r="L65">
        <v>925.04899999999998</v>
      </c>
      <c r="M65">
        <v>926.68399999999997</v>
      </c>
      <c r="N65">
        <v>943.226</v>
      </c>
      <c r="O65">
        <v>947.46900000000005</v>
      </c>
      <c r="P65">
        <v>940.47699999999998</v>
      </c>
      <c r="Q65">
        <v>879.78</v>
      </c>
      <c r="R65">
        <v>973.60900000000004</v>
      </c>
      <c r="S65">
        <v>902.74900000000002</v>
      </c>
      <c r="T65">
        <v>0.265235</v>
      </c>
      <c r="U65">
        <v>0.255137</v>
      </c>
      <c r="V65">
        <f t="shared" si="0"/>
        <v>11.291149367584897</v>
      </c>
      <c r="W65">
        <f t="shared" si="1"/>
        <v>9.0418515409521554</v>
      </c>
      <c r="X65" s="1">
        <v>1.3149999999999999E-5</v>
      </c>
      <c r="Y65" s="1">
        <v>8.1051600000000005E-6</v>
      </c>
      <c r="Z65">
        <f t="shared" si="2"/>
        <v>13.666946653867255</v>
      </c>
      <c r="AA65">
        <f t="shared" si="3"/>
        <v>15.796559914073486</v>
      </c>
      <c r="AB65">
        <f t="shared" si="8"/>
        <v>11.609068840509723</v>
      </c>
      <c r="AC65">
        <f t="shared" si="9"/>
        <v>9.6452963847376534</v>
      </c>
      <c r="AD65">
        <v>1.5308999999999999</v>
      </c>
      <c r="AE65">
        <v>1.3882099999999999</v>
      </c>
      <c r="AF65">
        <v>1.7333000000000001</v>
      </c>
      <c r="AG65">
        <v>1.54969</v>
      </c>
      <c r="AH65">
        <v>1.5106599999999999</v>
      </c>
      <c r="AI65">
        <v>1.4297800000000001</v>
      </c>
      <c r="AJ65">
        <v>11385</v>
      </c>
      <c r="AK65">
        <v>21096</v>
      </c>
      <c r="AL65">
        <v>381</v>
      </c>
      <c r="AM65">
        <v>697</v>
      </c>
      <c r="AN65">
        <v>277</v>
      </c>
      <c r="AO65">
        <v>459</v>
      </c>
      <c r="AP65">
        <v>133</v>
      </c>
      <c r="AQ65">
        <v>231</v>
      </c>
      <c r="AR65">
        <v>309925</v>
      </c>
      <c r="AS65" s="1">
        <v>4308440</v>
      </c>
      <c r="AT65" s="1">
        <v>1084740</v>
      </c>
      <c r="AU65" s="1">
        <v>1077110</v>
      </c>
      <c r="AV65">
        <v>9046</v>
      </c>
      <c r="AW65">
        <v>895.85799999999995</v>
      </c>
      <c r="AX65">
        <v>1029.3800000000001</v>
      </c>
      <c r="AY65">
        <v>972.26900000000001</v>
      </c>
      <c r="AZ65">
        <v>1005.35</v>
      </c>
      <c r="BA65">
        <v>929.90200000000004</v>
      </c>
      <c r="BB65">
        <v>1070.55</v>
      </c>
      <c r="BC65">
        <v>824.17600000000004</v>
      </c>
      <c r="BD65">
        <v>1065.69</v>
      </c>
      <c r="BE65">
        <v>0.229079</v>
      </c>
      <c r="BF65">
        <v>0.241392</v>
      </c>
      <c r="BG65">
        <v>0</v>
      </c>
      <c r="BH65">
        <v>0</v>
      </c>
      <c r="BI65" s="1">
        <v>7.0154499999999999E-6</v>
      </c>
      <c r="BJ65" s="1">
        <v>8.0946000000000004E-6</v>
      </c>
      <c r="BK65">
        <f t="shared" si="10"/>
        <v>12.128732256485558</v>
      </c>
      <c r="BL65">
        <f t="shared" si="11"/>
        <v>21.349665840576396</v>
      </c>
      <c r="BM65">
        <v>0</v>
      </c>
      <c r="BN65">
        <v>0</v>
      </c>
      <c r="BO65">
        <v>1.1624399999999999</v>
      </c>
      <c r="BP65">
        <v>1.03813</v>
      </c>
      <c r="BQ65">
        <v>1.3442700000000001</v>
      </c>
      <c r="BR65">
        <v>1.20591</v>
      </c>
      <c r="BS65">
        <v>0.90355099999999999</v>
      </c>
      <c r="BT65">
        <v>1.0101899999999999</v>
      </c>
      <c r="BU65">
        <v>2929</v>
      </c>
      <c r="BV65">
        <v>5551</v>
      </c>
      <c r="BW65">
        <v>104</v>
      </c>
      <c r="BX65">
        <v>179</v>
      </c>
      <c r="BY65">
        <v>82</v>
      </c>
      <c r="BZ65">
        <v>118</v>
      </c>
      <c r="CA65">
        <v>34</v>
      </c>
      <c r="CB65">
        <v>49</v>
      </c>
    </row>
    <row r="66" spans="1:80" x14ac:dyDescent="0.25">
      <c r="A66">
        <v>20230731145414</v>
      </c>
      <c r="B66">
        <v>100</v>
      </c>
      <c r="C66">
        <v>2</v>
      </c>
      <c r="D66">
        <v>40</v>
      </c>
      <c r="E66">
        <v>1</v>
      </c>
      <c r="F66">
        <v>943.16300000000001</v>
      </c>
      <c r="G66">
        <v>8579.6299999999992</v>
      </c>
      <c r="H66">
        <v>3264.7</v>
      </c>
      <c r="I66">
        <v>30028.7</v>
      </c>
      <c r="J66">
        <v>816.17499999999995</v>
      </c>
      <c r="K66">
        <v>34695</v>
      </c>
      <c r="L66">
        <v>954.14700000000005</v>
      </c>
      <c r="M66">
        <v>936.21600000000001</v>
      </c>
      <c r="N66">
        <v>942.06399999999996</v>
      </c>
      <c r="O66">
        <v>927.18600000000004</v>
      </c>
      <c r="P66">
        <v>928.35299999999995</v>
      </c>
      <c r="Q66">
        <v>957.41300000000001</v>
      </c>
      <c r="R66">
        <v>916.01300000000003</v>
      </c>
      <c r="S66">
        <v>964.95500000000004</v>
      </c>
      <c r="T66">
        <v>0.27129900000000001</v>
      </c>
      <c r="U66">
        <v>0.25880799999999998</v>
      </c>
      <c r="V66">
        <f t="shared" si="0"/>
        <v>13.643052705894185</v>
      </c>
      <c r="W66">
        <f t="shared" si="1"/>
        <v>8.7493837523817088</v>
      </c>
      <c r="X66" s="1">
        <v>5.7867E-6</v>
      </c>
      <c r="Y66" s="1">
        <v>6.3179600000000001E-6</v>
      </c>
      <c r="Z66">
        <f t="shared" si="2"/>
        <v>16.265684997257278</v>
      </c>
      <c r="AA66">
        <f t="shared" si="3"/>
        <v>14.224770434019629</v>
      </c>
      <c r="AB66">
        <f t="shared" si="8"/>
        <v>6.1570756144519381</v>
      </c>
      <c r="AC66">
        <f t="shared" si="9"/>
        <v>7.7291565355610867</v>
      </c>
      <c r="AD66">
        <v>1.5101199999999999</v>
      </c>
      <c r="AE66">
        <v>1.3702799999999999</v>
      </c>
      <c r="AF66">
        <v>1.64863</v>
      </c>
      <c r="AG66">
        <v>1.6234500000000001</v>
      </c>
      <c r="AH66">
        <v>1.4842599999999999</v>
      </c>
      <c r="AI66">
        <v>1.41042</v>
      </c>
      <c r="AJ66">
        <v>13128</v>
      </c>
      <c r="AK66">
        <v>19389</v>
      </c>
      <c r="AL66">
        <v>407</v>
      </c>
      <c r="AM66">
        <v>665</v>
      </c>
      <c r="AN66">
        <v>317</v>
      </c>
      <c r="AO66">
        <v>431</v>
      </c>
      <c r="AP66">
        <v>157</v>
      </c>
      <c r="AQ66">
        <v>201</v>
      </c>
      <c r="AR66">
        <v>310010</v>
      </c>
      <c r="AS66" s="1">
        <v>4308440</v>
      </c>
      <c r="AT66" s="1">
        <v>1085040</v>
      </c>
      <c r="AU66" s="1">
        <v>1077110</v>
      </c>
      <c r="AV66">
        <v>9476</v>
      </c>
      <c r="AW66">
        <v>828.60799999999995</v>
      </c>
      <c r="AX66">
        <v>1027.19</v>
      </c>
      <c r="AY66">
        <v>696.99</v>
      </c>
      <c r="AZ66">
        <v>1008.24</v>
      </c>
      <c r="BA66">
        <v>785.58699999999999</v>
      </c>
      <c r="BB66">
        <v>1049.47</v>
      </c>
      <c r="BC66">
        <v>828.62900000000002</v>
      </c>
      <c r="BD66">
        <v>948.96400000000006</v>
      </c>
      <c r="BE66">
        <v>0.218611</v>
      </c>
      <c r="BF66">
        <v>0.24685499999999999</v>
      </c>
      <c r="BG66">
        <v>0</v>
      </c>
      <c r="BH66">
        <v>0</v>
      </c>
      <c r="BI66" s="1">
        <v>4.1439100000000001E-6</v>
      </c>
      <c r="BJ66" s="1">
        <v>4.5155600000000002E-6</v>
      </c>
      <c r="BK66">
        <f t="shared" si="10"/>
        <v>7.0048947626040086</v>
      </c>
      <c r="BL66">
        <f t="shared" si="11"/>
        <v>13.148614819933888</v>
      </c>
      <c r="BM66">
        <v>0</v>
      </c>
      <c r="BN66">
        <v>0</v>
      </c>
      <c r="BO66">
        <v>1.08388</v>
      </c>
      <c r="BP66">
        <v>1.0649900000000001</v>
      </c>
      <c r="BQ66">
        <v>1.2952900000000001</v>
      </c>
      <c r="BR66">
        <v>1.20625</v>
      </c>
      <c r="BS66">
        <v>1.09816</v>
      </c>
      <c r="BT66">
        <v>0.966916</v>
      </c>
      <c r="BU66">
        <v>3649</v>
      </c>
      <c r="BV66">
        <v>5261</v>
      </c>
      <c r="BW66">
        <v>104</v>
      </c>
      <c r="BX66">
        <v>170</v>
      </c>
      <c r="BY66">
        <v>92</v>
      </c>
      <c r="BZ66">
        <v>110</v>
      </c>
      <c r="CA66">
        <v>35</v>
      </c>
      <c r="CB66">
        <v>55</v>
      </c>
    </row>
    <row r="67" spans="1:80" x14ac:dyDescent="0.25">
      <c r="A67">
        <v>20230731145812</v>
      </c>
      <c r="B67">
        <v>100</v>
      </c>
      <c r="C67">
        <v>2</v>
      </c>
      <c r="D67">
        <v>45</v>
      </c>
      <c r="E67">
        <v>1</v>
      </c>
      <c r="F67">
        <v>949.74400000000003</v>
      </c>
      <c r="G67">
        <v>8637.99</v>
      </c>
      <c r="H67">
        <v>3242.35</v>
      </c>
      <c r="I67">
        <v>30233</v>
      </c>
      <c r="J67">
        <v>810.58699999999999</v>
      </c>
      <c r="K67">
        <v>34812</v>
      </c>
      <c r="L67">
        <v>973.23400000000004</v>
      </c>
      <c r="M67">
        <v>928.58100000000002</v>
      </c>
      <c r="N67">
        <v>1004.58</v>
      </c>
      <c r="O67">
        <v>912.48900000000003</v>
      </c>
      <c r="P67">
        <v>1034.95</v>
      </c>
      <c r="Q67">
        <v>881.91499999999996</v>
      </c>
      <c r="R67">
        <v>1006.69</v>
      </c>
      <c r="S67">
        <v>989.53499999999997</v>
      </c>
      <c r="T67">
        <v>0.27415</v>
      </c>
      <c r="U67">
        <v>0.25709900000000002</v>
      </c>
      <c r="V67">
        <f t="shared" si="0"/>
        <v>14.416070721346605</v>
      </c>
      <c r="W67">
        <f t="shared" si="1"/>
        <v>8.0048900081278038</v>
      </c>
      <c r="X67" s="1">
        <v>1.0305999999999999E-5</v>
      </c>
      <c r="Y67" s="1">
        <v>7.4012999999999998E-6</v>
      </c>
      <c r="Z67">
        <f t="shared" si="2"/>
        <v>17.487486286341198</v>
      </c>
      <c r="AA67">
        <f t="shared" si="3"/>
        <v>9.9246630258838504</v>
      </c>
      <c r="AB67">
        <f t="shared" si="8"/>
        <v>6.2922968944179383</v>
      </c>
      <c r="AC67">
        <f t="shared" si="9"/>
        <v>19.280431421790293</v>
      </c>
      <c r="AD67">
        <v>1.4532700000000001</v>
      </c>
      <c r="AE67">
        <v>1.32134</v>
      </c>
      <c r="AF67">
        <v>1.65073</v>
      </c>
      <c r="AG67">
        <v>1.4982200000000001</v>
      </c>
      <c r="AH67">
        <v>1.64341</v>
      </c>
      <c r="AI67">
        <v>1.5168299999999999</v>
      </c>
      <c r="AJ67">
        <v>14805</v>
      </c>
      <c r="AK67">
        <v>17811</v>
      </c>
      <c r="AL67">
        <v>536</v>
      </c>
      <c r="AM67">
        <v>585</v>
      </c>
      <c r="AN67">
        <v>335</v>
      </c>
      <c r="AO67">
        <v>366</v>
      </c>
      <c r="AP67">
        <v>172</v>
      </c>
      <c r="AQ67">
        <v>202</v>
      </c>
      <c r="AR67">
        <v>309952</v>
      </c>
      <c r="AS67" s="1">
        <v>4308450</v>
      </c>
      <c r="AT67" s="1">
        <v>1084830</v>
      </c>
      <c r="AU67" s="1">
        <v>1077110</v>
      </c>
      <c r="AV67">
        <v>9398</v>
      </c>
      <c r="AW67">
        <v>892.35500000000002</v>
      </c>
      <c r="AX67">
        <v>968.71299999999997</v>
      </c>
      <c r="AY67">
        <v>893.58299999999997</v>
      </c>
      <c r="AZ67">
        <v>997.346</v>
      </c>
      <c r="BA67">
        <v>846.971</v>
      </c>
      <c r="BB67">
        <v>983.70100000000002</v>
      </c>
      <c r="BC67">
        <v>995.79499999999996</v>
      </c>
      <c r="BD67">
        <v>1148.27</v>
      </c>
      <c r="BE67">
        <v>0.22947799999999999</v>
      </c>
      <c r="BF67">
        <v>0.233154</v>
      </c>
      <c r="BG67">
        <v>0</v>
      </c>
      <c r="BH67">
        <v>0</v>
      </c>
      <c r="BI67" s="1">
        <v>8.3780599999999992E-6</v>
      </c>
      <c r="BJ67" s="1">
        <v>4.4369599999999998E-6</v>
      </c>
      <c r="BK67">
        <f t="shared" si="10"/>
        <v>12.324033284385697</v>
      </c>
      <c r="BL67">
        <f t="shared" si="11"/>
        <v>10.600401283606441</v>
      </c>
      <c r="BM67">
        <v>0</v>
      </c>
      <c r="BN67">
        <v>0</v>
      </c>
      <c r="BO67">
        <v>1.0594699999999999</v>
      </c>
      <c r="BP67">
        <v>1.0391999999999999</v>
      </c>
      <c r="BQ67">
        <v>1.1934100000000001</v>
      </c>
      <c r="BR67">
        <v>1.05704</v>
      </c>
      <c r="BS67">
        <v>1.3466199999999999</v>
      </c>
      <c r="BT67">
        <v>1.07626</v>
      </c>
      <c r="BU67">
        <v>4104</v>
      </c>
      <c r="BV67">
        <v>4703</v>
      </c>
      <c r="BW67">
        <v>163</v>
      </c>
      <c r="BX67">
        <v>136</v>
      </c>
      <c r="BY67">
        <v>105</v>
      </c>
      <c r="BZ67">
        <v>87</v>
      </c>
      <c r="CA67">
        <v>44</v>
      </c>
      <c r="CB67">
        <v>56</v>
      </c>
    </row>
    <row r="68" spans="1:80" x14ac:dyDescent="0.25">
      <c r="A68">
        <v>20230731150223</v>
      </c>
      <c r="B68">
        <v>100</v>
      </c>
      <c r="C68">
        <v>2</v>
      </c>
      <c r="D68">
        <v>50</v>
      </c>
      <c r="E68">
        <v>1</v>
      </c>
      <c r="F68">
        <v>1025.6500000000001</v>
      </c>
      <c r="G68">
        <v>9075.9</v>
      </c>
      <c r="H68">
        <v>3271.07</v>
      </c>
      <c r="I68">
        <v>31765.7</v>
      </c>
      <c r="J68">
        <v>817.76700000000005</v>
      </c>
      <c r="K68">
        <v>34833</v>
      </c>
      <c r="L68">
        <v>1024.92</v>
      </c>
      <c r="M68">
        <v>1030.43</v>
      </c>
      <c r="N68">
        <v>958.91099999999994</v>
      </c>
      <c r="O68">
        <v>980.03899999999999</v>
      </c>
      <c r="P68">
        <v>1025.8599999999999</v>
      </c>
      <c r="Q68">
        <v>971.10900000000004</v>
      </c>
      <c r="R68">
        <v>1048.3800000000001</v>
      </c>
      <c r="S68">
        <v>1080.55</v>
      </c>
      <c r="T68">
        <v>0.28199200000000002</v>
      </c>
      <c r="U68">
        <v>0.27368799999999999</v>
      </c>
      <c r="V68">
        <f t="shared" ref="V68:V79" si="12">(G68-7549.63)/7549.63*100</f>
        <v>20.216487430509833</v>
      </c>
      <c r="W68">
        <f t="shared" ref="W68:W79" si="13">(H68-3002.04)/3002.04*100</f>
        <v>8.9615727971646013</v>
      </c>
      <c r="X68" s="1">
        <v>7.3028200000000003E-6</v>
      </c>
      <c r="Y68" s="1">
        <v>5.8853299999999998E-6</v>
      </c>
      <c r="Z68">
        <f t="shared" ref="Z68:Z79" si="14">(T68-0.233344)/0.233344*100</f>
        <v>20.848189797037861</v>
      </c>
      <c r="AA68">
        <f t="shared" ref="AA68:AA79" si="15">(AD68-1.32206)/1.32206*100</f>
        <v>9.6795909414096126</v>
      </c>
      <c r="AB68">
        <f t="shared" si="8"/>
        <v>3.4191666505688905</v>
      </c>
      <c r="AC68">
        <f t="shared" si="9"/>
        <v>18.08356982660386</v>
      </c>
      <c r="AD68">
        <v>1.4500299999999999</v>
      </c>
      <c r="AE68">
        <v>1.3771899999999999</v>
      </c>
      <c r="AF68">
        <v>1.6061099999999999</v>
      </c>
      <c r="AG68">
        <v>1.55471</v>
      </c>
      <c r="AH68">
        <v>1.6269199999999999</v>
      </c>
      <c r="AI68">
        <v>1.6386700000000001</v>
      </c>
      <c r="AJ68">
        <v>16397</v>
      </c>
      <c r="AK68">
        <v>16267</v>
      </c>
      <c r="AL68">
        <v>551</v>
      </c>
      <c r="AM68">
        <v>514</v>
      </c>
      <c r="AN68">
        <v>383</v>
      </c>
      <c r="AO68">
        <v>359</v>
      </c>
      <c r="AP68">
        <v>192</v>
      </c>
      <c r="AQ68">
        <v>170</v>
      </c>
      <c r="AR68">
        <v>2435.8000000000002</v>
      </c>
      <c r="AS68">
        <v>626.726</v>
      </c>
      <c r="AT68">
        <v>8525.2999999999993</v>
      </c>
      <c r="AU68">
        <v>156.68199999999999</v>
      </c>
      <c r="AV68">
        <v>10038</v>
      </c>
      <c r="AW68">
        <v>955.97799999999995</v>
      </c>
      <c r="AX68">
        <v>1168.3900000000001</v>
      </c>
      <c r="AY68">
        <v>930.88699999999994</v>
      </c>
      <c r="AZ68">
        <v>1276.5999999999999</v>
      </c>
      <c r="BA68">
        <v>814.25</v>
      </c>
      <c r="BB68">
        <v>1242.79</v>
      </c>
      <c r="BC68">
        <v>1055.31</v>
      </c>
      <c r="BD68">
        <v>1241.76</v>
      </c>
      <c r="BE68">
        <v>0.23923700000000001</v>
      </c>
      <c r="BF68">
        <v>0.27234599999999998</v>
      </c>
      <c r="BG68">
        <v>0</v>
      </c>
      <c r="BH68">
        <v>0</v>
      </c>
      <c r="BI68" s="1">
        <v>4.75507E-6</v>
      </c>
      <c r="BJ68" s="1">
        <v>2.8513900000000001E-6</v>
      </c>
      <c r="BK68">
        <f t="shared" si="10"/>
        <v>17.100832109642681</v>
      </c>
      <c r="BL68">
        <f t="shared" si="11"/>
        <v>16.676027167025413</v>
      </c>
      <c r="BM68">
        <v>0</v>
      </c>
      <c r="BN68">
        <v>0</v>
      </c>
      <c r="BO68">
        <v>1.1176699999999999</v>
      </c>
      <c r="BP68">
        <v>1.2266699999999999</v>
      </c>
      <c r="BQ68">
        <v>1.05433</v>
      </c>
      <c r="BR68">
        <v>1.31793</v>
      </c>
      <c r="BS68">
        <v>1.3192200000000001</v>
      </c>
      <c r="BT68">
        <v>1.3073999999999999</v>
      </c>
      <c r="BU68">
        <v>4705</v>
      </c>
      <c r="BV68">
        <v>4718</v>
      </c>
      <c r="BW68">
        <v>141</v>
      </c>
      <c r="BX68">
        <v>141</v>
      </c>
      <c r="BY68">
        <v>124</v>
      </c>
      <c r="BZ68">
        <v>99</v>
      </c>
      <c r="CA68">
        <v>61</v>
      </c>
      <c r="CB68">
        <v>49</v>
      </c>
    </row>
    <row r="69" spans="1:80" x14ac:dyDescent="0.25">
      <c r="A69">
        <v>20230731150544</v>
      </c>
      <c r="B69">
        <v>100</v>
      </c>
      <c r="C69">
        <v>5</v>
      </c>
      <c r="D69">
        <v>0</v>
      </c>
      <c r="E69">
        <v>1</v>
      </c>
      <c r="F69">
        <v>808.04100000000005</v>
      </c>
      <c r="G69">
        <v>7549.63</v>
      </c>
      <c r="H69">
        <v>3002.04</v>
      </c>
      <c r="I69">
        <v>26423.7</v>
      </c>
      <c r="J69">
        <v>750.50900000000001</v>
      </c>
      <c r="K69">
        <v>34484</v>
      </c>
      <c r="L69">
        <v>0</v>
      </c>
      <c r="M69">
        <v>808.46900000000005</v>
      </c>
      <c r="N69">
        <v>0</v>
      </c>
      <c r="O69">
        <v>813.68399999999997</v>
      </c>
      <c r="P69">
        <v>0</v>
      </c>
      <c r="Q69">
        <v>785.62699999999995</v>
      </c>
      <c r="R69">
        <v>0</v>
      </c>
      <c r="S69">
        <v>797.88199999999995</v>
      </c>
      <c r="T69">
        <v>0</v>
      </c>
      <c r="U69">
        <v>0.233344</v>
      </c>
      <c r="V69">
        <f t="shared" si="12"/>
        <v>0</v>
      </c>
      <c r="W69">
        <f t="shared" si="13"/>
        <v>0</v>
      </c>
      <c r="X69">
        <v>0</v>
      </c>
      <c r="Y69" s="1">
        <v>8.12719E-6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1.32206</v>
      </c>
      <c r="AF69">
        <v>0</v>
      </c>
      <c r="AG69">
        <v>1.55301</v>
      </c>
      <c r="AH69">
        <v>0</v>
      </c>
      <c r="AI69">
        <v>1.3777699999999999</v>
      </c>
      <c r="AJ69">
        <v>0</v>
      </c>
      <c r="AK69">
        <v>32354</v>
      </c>
      <c r="AL69">
        <v>0</v>
      </c>
      <c r="AM69">
        <v>1049</v>
      </c>
      <c r="AN69">
        <v>0</v>
      </c>
      <c r="AO69">
        <v>718</v>
      </c>
      <c r="AP69">
        <v>0</v>
      </c>
      <c r="AQ69">
        <v>363</v>
      </c>
      <c r="AR69">
        <v>309482</v>
      </c>
      <c r="AS69" s="1">
        <v>4308300</v>
      </c>
      <c r="AT69" s="1">
        <v>1083190</v>
      </c>
      <c r="AU69" s="1">
        <v>1077080</v>
      </c>
      <c r="AV69">
        <v>8171</v>
      </c>
      <c r="AW69">
        <v>0</v>
      </c>
      <c r="AX69">
        <v>832.41300000000001</v>
      </c>
      <c r="AY69">
        <v>0</v>
      </c>
      <c r="AZ69">
        <v>959.43899999999996</v>
      </c>
      <c r="BA69">
        <v>0</v>
      </c>
      <c r="BB69">
        <v>783.11</v>
      </c>
      <c r="BC69">
        <v>0</v>
      </c>
      <c r="BD69">
        <v>777.47699999999998</v>
      </c>
      <c r="BE69">
        <v>0</v>
      </c>
      <c r="BF69">
        <v>0.20430000000000001</v>
      </c>
      <c r="BG69">
        <v>0</v>
      </c>
      <c r="BH69">
        <v>0</v>
      </c>
      <c r="BI69">
        <v>0</v>
      </c>
      <c r="BJ69" s="1">
        <v>9.0248099999999994E-6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0.95792600000000006</v>
      </c>
      <c r="BQ69">
        <v>0</v>
      </c>
      <c r="BR69">
        <v>1.09284</v>
      </c>
      <c r="BS69">
        <v>0</v>
      </c>
      <c r="BT69">
        <v>0.97772800000000004</v>
      </c>
      <c r="BU69">
        <v>0</v>
      </c>
      <c r="BV69">
        <v>7673</v>
      </c>
      <c r="BW69">
        <v>0</v>
      </c>
      <c r="BX69">
        <v>237</v>
      </c>
      <c r="BY69">
        <v>0</v>
      </c>
      <c r="BZ69">
        <v>173</v>
      </c>
      <c r="CA69">
        <v>0</v>
      </c>
      <c r="CB69">
        <v>88</v>
      </c>
    </row>
    <row r="70" spans="1:80" x14ac:dyDescent="0.25">
      <c r="A70">
        <v>20230731150934</v>
      </c>
      <c r="B70">
        <v>100</v>
      </c>
      <c r="C70">
        <v>5</v>
      </c>
      <c r="D70">
        <v>5</v>
      </c>
      <c r="E70">
        <v>1</v>
      </c>
      <c r="F70">
        <v>847.97699999999998</v>
      </c>
      <c r="G70">
        <v>7794.3</v>
      </c>
      <c r="H70">
        <v>2943.89</v>
      </c>
      <c r="I70">
        <v>27280.1</v>
      </c>
      <c r="J70">
        <v>735.97400000000005</v>
      </c>
      <c r="K70">
        <v>34457</v>
      </c>
      <c r="L70">
        <v>820.35799999999995</v>
      </c>
      <c r="M70">
        <v>852.25699999999995</v>
      </c>
      <c r="N70">
        <v>749.63300000000004</v>
      </c>
      <c r="O70">
        <v>791.12800000000004</v>
      </c>
      <c r="P70">
        <v>773.2</v>
      </c>
      <c r="Q70">
        <v>816.53099999999995</v>
      </c>
      <c r="R70">
        <v>520.36400000000003</v>
      </c>
      <c r="S70">
        <v>858.67399999999998</v>
      </c>
      <c r="T70">
        <v>0.24746399999999999</v>
      </c>
      <c r="U70">
        <v>0.24037500000000001</v>
      </c>
      <c r="V70">
        <f t="shared" si="12"/>
        <v>3.2408210733506153</v>
      </c>
      <c r="W70">
        <f t="shared" si="13"/>
        <v>-1.9370161623429434</v>
      </c>
      <c r="X70" s="1">
        <v>3.25162E-6</v>
      </c>
      <c r="Y70" s="1">
        <v>6.6850100000000002E-6</v>
      </c>
      <c r="Z70">
        <f t="shared" si="14"/>
        <v>6.0511519473395472</v>
      </c>
      <c r="AA70">
        <f t="shared" si="15"/>
        <v>12.650711767998418</v>
      </c>
      <c r="AB70">
        <f t="shared" si="8"/>
        <v>4.2040939852286892</v>
      </c>
      <c r="AC70">
        <f t="shared" si="9"/>
        <v>-7.6246398165150842</v>
      </c>
      <c r="AD70">
        <v>1.4893099999999999</v>
      </c>
      <c r="AE70">
        <v>1.3287599999999999</v>
      </c>
      <c r="AF70">
        <v>1.6183000000000001</v>
      </c>
      <c r="AG70">
        <v>1.54969</v>
      </c>
      <c r="AH70">
        <v>1.2727200000000001</v>
      </c>
      <c r="AI70">
        <v>1.3854299999999999</v>
      </c>
      <c r="AJ70">
        <v>1681</v>
      </c>
      <c r="AK70">
        <v>30695</v>
      </c>
      <c r="AL70">
        <v>49</v>
      </c>
      <c r="AM70">
        <v>1008</v>
      </c>
      <c r="AN70">
        <v>30</v>
      </c>
      <c r="AO70">
        <v>652</v>
      </c>
      <c r="AP70">
        <v>11</v>
      </c>
      <c r="AQ70">
        <v>331</v>
      </c>
      <c r="AR70">
        <v>1802.89</v>
      </c>
      <c r="AS70">
        <v>420.77800000000002</v>
      </c>
      <c r="AT70">
        <v>6310.13</v>
      </c>
      <c r="AU70">
        <v>105.194</v>
      </c>
      <c r="AV70">
        <v>8420</v>
      </c>
      <c r="AW70">
        <v>729.60199999999998</v>
      </c>
      <c r="AX70">
        <v>911.99099999999999</v>
      </c>
      <c r="AY70">
        <v>725.09100000000001</v>
      </c>
      <c r="AZ70">
        <v>838.22699999999998</v>
      </c>
      <c r="BA70">
        <v>640.6</v>
      </c>
      <c r="BB70">
        <v>736.28599999999994</v>
      </c>
      <c r="BC70">
        <v>135</v>
      </c>
      <c r="BD70">
        <v>926.30100000000004</v>
      </c>
      <c r="BE70">
        <v>0.20436399999999999</v>
      </c>
      <c r="BF70">
        <v>0.22484699999999999</v>
      </c>
      <c r="BG70">
        <v>0</v>
      </c>
      <c r="BH70">
        <v>0</v>
      </c>
      <c r="BI70">
        <v>0</v>
      </c>
      <c r="BJ70" s="1">
        <v>3.4512099999999999E-6</v>
      </c>
      <c r="BK70">
        <f t="shared" si="10"/>
        <v>3.1326480665678287E-2</v>
      </c>
      <c r="BL70">
        <f t="shared" si="11"/>
        <v>23.294492476454341</v>
      </c>
      <c r="BM70">
        <v>0</v>
      </c>
      <c r="BN70">
        <v>0</v>
      </c>
      <c r="BO70">
        <v>1.1810700000000001</v>
      </c>
      <c r="BP70">
        <v>1.0946100000000001</v>
      </c>
      <c r="BQ70">
        <v>1.2937099999999999</v>
      </c>
      <c r="BR70">
        <v>1.1354900000000001</v>
      </c>
      <c r="BS70">
        <v>0.29821399999999998</v>
      </c>
      <c r="BT70">
        <v>1.1233599999999999</v>
      </c>
      <c r="BU70">
        <v>420</v>
      </c>
      <c r="BV70">
        <v>7524</v>
      </c>
      <c r="BW70">
        <v>11</v>
      </c>
      <c r="BX70">
        <v>229</v>
      </c>
      <c r="BY70">
        <v>5</v>
      </c>
      <c r="BZ70">
        <v>147</v>
      </c>
      <c r="CA70">
        <v>1</v>
      </c>
      <c r="CB70">
        <v>83</v>
      </c>
    </row>
    <row r="71" spans="1:80" x14ac:dyDescent="0.25">
      <c r="A71">
        <v>20230731151315</v>
      </c>
      <c r="B71">
        <v>100</v>
      </c>
      <c r="C71">
        <v>5</v>
      </c>
      <c r="D71">
        <v>10</v>
      </c>
      <c r="E71">
        <v>1</v>
      </c>
      <c r="F71">
        <v>801.72500000000002</v>
      </c>
      <c r="G71">
        <v>7576.01</v>
      </c>
      <c r="H71">
        <v>3139.38</v>
      </c>
      <c r="I71">
        <v>26516</v>
      </c>
      <c r="J71">
        <v>784.84400000000005</v>
      </c>
      <c r="K71">
        <v>34504</v>
      </c>
      <c r="L71">
        <v>785.36</v>
      </c>
      <c r="M71">
        <v>803.68499999999995</v>
      </c>
      <c r="N71">
        <v>732.14499999999998</v>
      </c>
      <c r="O71">
        <v>807.25400000000002</v>
      </c>
      <c r="P71">
        <v>699.44399999999996</v>
      </c>
      <c r="Q71">
        <v>821.06299999999999</v>
      </c>
      <c r="R71">
        <v>680.63900000000001</v>
      </c>
      <c r="S71">
        <v>796.29200000000003</v>
      </c>
      <c r="T71">
        <v>0.24099599999999999</v>
      </c>
      <c r="U71">
        <v>0.233515</v>
      </c>
      <c r="V71">
        <f t="shared" si="12"/>
        <v>0.34942109745775762</v>
      </c>
      <c r="W71">
        <f t="shared" si="13"/>
        <v>4.5748890754287137</v>
      </c>
      <c r="X71" s="1">
        <v>5.4537500000000001E-6</v>
      </c>
      <c r="Y71" s="1">
        <v>7.3000600000000004E-6</v>
      </c>
      <c r="Z71">
        <f t="shared" si="14"/>
        <v>3.279278661546897</v>
      </c>
      <c r="AA71">
        <f t="shared" si="15"/>
        <v>11.323237977096346</v>
      </c>
      <c r="AB71">
        <f t="shared" si="8"/>
        <v>-8.732719042375777</v>
      </c>
      <c r="AC71">
        <f t="shared" si="9"/>
        <v>16.425818532846559</v>
      </c>
      <c r="AD71">
        <v>1.47176</v>
      </c>
      <c r="AE71">
        <v>1.3576999999999999</v>
      </c>
      <c r="AF71">
        <v>1.4173899999999999</v>
      </c>
      <c r="AG71">
        <v>1.58847</v>
      </c>
      <c r="AH71">
        <v>1.60408</v>
      </c>
      <c r="AI71">
        <v>1.43286</v>
      </c>
      <c r="AJ71">
        <v>3258</v>
      </c>
      <c r="AK71">
        <v>29081</v>
      </c>
      <c r="AL71">
        <v>117</v>
      </c>
      <c r="AM71">
        <v>974</v>
      </c>
      <c r="AN71">
        <v>72</v>
      </c>
      <c r="AO71">
        <v>648</v>
      </c>
      <c r="AP71">
        <v>36</v>
      </c>
      <c r="AQ71">
        <v>318</v>
      </c>
      <c r="AR71">
        <v>309482</v>
      </c>
      <c r="AS71" s="1">
        <v>4308350</v>
      </c>
      <c r="AT71" s="1">
        <v>1083190</v>
      </c>
      <c r="AU71" s="1">
        <v>1077090</v>
      </c>
      <c r="AV71">
        <v>8111</v>
      </c>
      <c r="AW71">
        <v>749.44799999999998</v>
      </c>
      <c r="AX71">
        <v>812.85799999999995</v>
      </c>
      <c r="AY71">
        <v>637.03700000000003</v>
      </c>
      <c r="AZ71">
        <v>784.47699999999998</v>
      </c>
      <c r="BA71">
        <v>889.38499999999999</v>
      </c>
      <c r="BB71">
        <v>890.78099999999995</v>
      </c>
      <c r="BC71">
        <v>708.875</v>
      </c>
      <c r="BD71">
        <v>785.01300000000003</v>
      </c>
      <c r="BE71">
        <v>0.21442700000000001</v>
      </c>
      <c r="BF71">
        <v>0.20644599999999999</v>
      </c>
      <c r="BG71">
        <v>0</v>
      </c>
      <c r="BH71">
        <v>0</v>
      </c>
      <c r="BI71" s="1">
        <v>1.5021099999999999E-5</v>
      </c>
      <c r="BJ71" s="1">
        <v>9.5739199999999996E-6</v>
      </c>
      <c r="BK71">
        <f t="shared" si="10"/>
        <v>4.9569260890846776</v>
      </c>
      <c r="BL71">
        <f t="shared" si="11"/>
        <v>14.020289667469092</v>
      </c>
      <c r="BM71">
        <v>0</v>
      </c>
      <c r="BN71">
        <v>0</v>
      </c>
      <c r="BO71">
        <v>1.09223</v>
      </c>
      <c r="BP71">
        <v>0.98326599999999997</v>
      </c>
      <c r="BQ71">
        <v>1.52966</v>
      </c>
      <c r="BR71">
        <v>1.236</v>
      </c>
      <c r="BS71">
        <v>1.41865</v>
      </c>
      <c r="BT71">
        <v>1.0751599999999999</v>
      </c>
      <c r="BU71">
        <v>748</v>
      </c>
      <c r="BV71">
        <v>6864</v>
      </c>
      <c r="BW71">
        <v>27</v>
      </c>
      <c r="BX71">
        <v>220</v>
      </c>
      <c r="BY71">
        <v>13</v>
      </c>
      <c r="BZ71">
        <v>155</v>
      </c>
      <c r="CA71">
        <v>8</v>
      </c>
      <c r="CB71">
        <v>76</v>
      </c>
    </row>
    <row r="72" spans="1:80" x14ac:dyDescent="0.25">
      <c r="A72">
        <v>20230731151650</v>
      </c>
      <c r="B72">
        <v>100</v>
      </c>
      <c r="C72">
        <v>5</v>
      </c>
      <c r="D72">
        <v>15</v>
      </c>
      <c r="E72">
        <v>1</v>
      </c>
      <c r="F72">
        <v>830.35799999999995</v>
      </c>
      <c r="G72">
        <v>7716</v>
      </c>
      <c r="H72">
        <v>3021.71</v>
      </c>
      <c r="I72">
        <v>27006</v>
      </c>
      <c r="J72">
        <v>755.428</v>
      </c>
      <c r="K72">
        <v>34580</v>
      </c>
      <c r="L72">
        <v>810.83</v>
      </c>
      <c r="M72">
        <v>835.86400000000003</v>
      </c>
      <c r="N72">
        <v>831.08600000000001</v>
      </c>
      <c r="O72">
        <v>809.93799999999999</v>
      </c>
      <c r="P72">
        <v>714.245</v>
      </c>
      <c r="Q72">
        <v>811.08199999999999</v>
      </c>
      <c r="R72">
        <v>797.85699999999997</v>
      </c>
      <c r="S72">
        <v>788.20799999999997</v>
      </c>
      <c r="T72">
        <v>0.240203</v>
      </c>
      <c r="U72">
        <v>0.237702</v>
      </c>
      <c r="V72">
        <f t="shared" si="12"/>
        <v>2.2036841540578793</v>
      </c>
      <c r="W72">
        <f t="shared" si="13"/>
        <v>0.65522111630757995</v>
      </c>
      <c r="X72" s="1">
        <v>3.5889399999999999E-6</v>
      </c>
      <c r="Y72" s="1">
        <v>8.3853499999999993E-6</v>
      </c>
      <c r="Z72">
        <f t="shared" si="14"/>
        <v>2.9394370543060906</v>
      </c>
      <c r="AA72">
        <f t="shared" si="15"/>
        <v>6.8536980167314701</v>
      </c>
      <c r="AB72">
        <f t="shared" si="8"/>
        <v>-5.1493551232767398</v>
      </c>
      <c r="AC72">
        <f t="shared" si="9"/>
        <v>6.9772168068690741</v>
      </c>
      <c r="AD72">
        <v>1.4126700000000001</v>
      </c>
      <c r="AE72">
        <v>1.28444</v>
      </c>
      <c r="AF72">
        <v>1.4730399999999999</v>
      </c>
      <c r="AG72">
        <v>1.5510600000000001</v>
      </c>
      <c r="AH72">
        <v>1.4739</v>
      </c>
      <c r="AI72">
        <v>1.3490200000000001</v>
      </c>
      <c r="AJ72">
        <v>4828</v>
      </c>
      <c r="AK72">
        <v>27582</v>
      </c>
      <c r="AL72">
        <v>186</v>
      </c>
      <c r="AM72">
        <v>913</v>
      </c>
      <c r="AN72">
        <v>110</v>
      </c>
      <c r="AO72">
        <v>598</v>
      </c>
      <c r="AP72">
        <v>56</v>
      </c>
      <c r="AQ72">
        <v>307</v>
      </c>
      <c r="AR72">
        <v>1688.88</v>
      </c>
      <c r="AS72">
        <v>422.101</v>
      </c>
      <c r="AT72">
        <v>5911.07</v>
      </c>
      <c r="AU72">
        <v>105.52500000000001</v>
      </c>
      <c r="AV72">
        <v>8595</v>
      </c>
      <c r="AW72">
        <v>730.34500000000003</v>
      </c>
      <c r="AX72">
        <v>839.75300000000004</v>
      </c>
      <c r="AY72">
        <v>787.553</v>
      </c>
      <c r="AZ72">
        <v>829.42700000000002</v>
      </c>
      <c r="BA72">
        <v>756.81500000000005</v>
      </c>
      <c r="BB72">
        <v>908.97199999999998</v>
      </c>
      <c r="BC72">
        <v>754.16700000000003</v>
      </c>
      <c r="BD72">
        <v>826.96799999999996</v>
      </c>
      <c r="BE72">
        <v>0.19337699999999999</v>
      </c>
      <c r="BF72">
        <v>0.20761399999999999</v>
      </c>
      <c r="BG72">
        <v>0</v>
      </c>
      <c r="BH72">
        <v>0</v>
      </c>
      <c r="BI72">
        <v>0</v>
      </c>
      <c r="BJ72" s="1">
        <v>9.6338799999999997E-6</v>
      </c>
      <c r="BK72">
        <f t="shared" si="10"/>
        <v>-5.3465491923641775</v>
      </c>
      <c r="BL72">
        <f t="shared" si="11"/>
        <v>4.951739487183767</v>
      </c>
      <c r="BM72">
        <v>0</v>
      </c>
      <c r="BN72">
        <v>0</v>
      </c>
      <c r="BO72">
        <v>1.00536</v>
      </c>
      <c r="BP72">
        <v>0.94192900000000002</v>
      </c>
      <c r="BQ72">
        <v>1.3448899999999999</v>
      </c>
      <c r="BR72">
        <v>1.2310099999999999</v>
      </c>
      <c r="BS72">
        <v>1.1132599999999999</v>
      </c>
      <c r="BT72">
        <v>0.99501300000000004</v>
      </c>
      <c r="BU72">
        <v>1192</v>
      </c>
      <c r="BV72">
        <v>6903</v>
      </c>
      <c r="BW72">
        <v>38</v>
      </c>
      <c r="BX72">
        <v>213</v>
      </c>
      <c r="BY72">
        <v>27</v>
      </c>
      <c r="BZ72">
        <v>141</v>
      </c>
      <c r="CA72">
        <v>18</v>
      </c>
      <c r="CB72">
        <v>63</v>
      </c>
    </row>
    <row r="73" spans="1:80" x14ac:dyDescent="0.25">
      <c r="A73">
        <v>20230731152027</v>
      </c>
      <c r="B73">
        <v>100</v>
      </c>
      <c r="C73">
        <v>5</v>
      </c>
      <c r="D73">
        <v>20</v>
      </c>
      <c r="E73">
        <v>1</v>
      </c>
      <c r="F73">
        <v>802.12699999999995</v>
      </c>
      <c r="G73">
        <v>7628.14</v>
      </c>
      <c r="H73">
        <v>3074.27</v>
      </c>
      <c r="I73">
        <v>26698.5</v>
      </c>
      <c r="J73">
        <v>768.56700000000001</v>
      </c>
      <c r="K73">
        <v>34696</v>
      </c>
      <c r="L73">
        <v>795.09199999999998</v>
      </c>
      <c r="M73">
        <v>804.34</v>
      </c>
      <c r="N73">
        <v>817.18499999999995</v>
      </c>
      <c r="O73">
        <v>813.87199999999996</v>
      </c>
      <c r="P73">
        <v>744.08500000000004</v>
      </c>
      <c r="Q73">
        <v>803.13800000000003</v>
      </c>
      <c r="R73">
        <v>786.83799999999997</v>
      </c>
      <c r="S73">
        <v>750.01</v>
      </c>
      <c r="T73">
        <v>0.239618</v>
      </c>
      <c r="U73">
        <v>0.232853</v>
      </c>
      <c r="V73">
        <f t="shared" si="12"/>
        <v>1.0399185125628703</v>
      </c>
      <c r="W73">
        <f t="shared" si="13"/>
        <v>2.4060305658818679</v>
      </c>
      <c r="X73" s="1">
        <v>7.08046E-6</v>
      </c>
      <c r="Y73" s="1">
        <v>7.6476299999999998E-6</v>
      </c>
      <c r="Z73">
        <f t="shared" si="14"/>
        <v>2.6887342292923759</v>
      </c>
      <c r="AA73">
        <f t="shared" si="15"/>
        <v>2.3274284071827274</v>
      </c>
      <c r="AB73">
        <f t="shared" si="8"/>
        <v>2.7630214873052976</v>
      </c>
      <c r="AC73">
        <f t="shared" si="9"/>
        <v>8.8556145075012491</v>
      </c>
      <c r="AD73">
        <v>1.35283</v>
      </c>
      <c r="AE73">
        <v>1.3577699999999999</v>
      </c>
      <c r="AF73">
        <v>1.59592</v>
      </c>
      <c r="AG73">
        <v>1.5887100000000001</v>
      </c>
      <c r="AH73">
        <v>1.4997799999999999</v>
      </c>
      <c r="AI73">
        <v>1.3991</v>
      </c>
      <c r="AJ73">
        <v>6589</v>
      </c>
      <c r="AK73">
        <v>25979</v>
      </c>
      <c r="AL73">
        <v>232</v>
      </c>
      <c r="AM73">
        <v>823</v>
      </c>
      <c r="AN73">
        <v>142</v>
      </c>
      <c r="AO73">
        <v>564</v>
      </c>
      <c r="AP73">
        <v>68</v>
      </c>
      <c r="AQ73">
        <v>299</v>
      </c>
      <c r="AR73">
        <v>309495</v>
      </c>
      <c r="AS73" s="1">
        <v>4308340</v>
      </c>
      <c r="AT73" s="1">
        <v>1083230</v>
      </c>
      <c r="AU73" s="1">
        <v>1077080</v>
      </c>
      <c r="AV73">
        <v>8078</v>
      </c>
      <c r="AW73">
        <v>732.89</v>
      </c>
      <c r="AX73">
        <v>882.303</v>
      </c>
      <c r="AY73">
        <v>740.89099999999996</v>
      </c>
      <c r="AZ73">
        <v>843.34199999999998</v>
      </c>
      <c r="BA73">
        <v>676.27300000000002</v>
      </c>
      <c r="BB73">
        <v>809.03200000000004</v>
      </c>
      <c r="BC73">
        <v>878.88199999999995</v>
      </c>
      <c r="BD73">
        <v>670.22199999999998</v>
      </c>
      <c r="BE73">
        <v>0.19370899999999999</v>
      </c>
      <c r="BF73">
        <v>0.212394</v>
      </c>
      <c r="BG73">
        <v>0</v>
      </c>
      <c r="BH73">
        <v>0</v>
      </c>
      <c r="BI73" s="1">
        <v>2.8219699999999999E-6</v>
      </c>
      <c r="BJ73" s="1">
        <v>3.9578999999999998E-6</v>
      </c>
      <c r="BK73">
        <f t="shared" si="10"/>
        <v>-5.1840430739109236</v>
      </c>
      <c r="BL73">
        <f t="shared" si="11"/>
        <v>8.1785023060236348</v>
      </c>
      <c r="BM73">
        <v>0</v>
      </c>
      <c r="BN73">
        <v>0</v>
      </c>
      <c r="BO73">
        <v>1.03627</v>
      </c>
      <c r="BP73">
        <v>1.04183</v>
      </c>
      <c r="BQ73">
        <v>1.38845</v>
      </c>
      <c r="BR73">
        <v>1.0883</v>
      </c>
      <c r="BS73">
        <v>1.07718</v>
      </c>
      <c r="BT73">
        <v>1.02874</v>
      </c>
      <c r="BU73">
        <v>1540</v>
      </c>
      <c r="BV73">
        <v>6038</v>
      </c>
      <c r="BW73">
        <v>64</v>
      </c>
      <c r="BX73">
        <v>199</v>
      </c>
      <c r="BY73">
        <v>33</v>
      </c>
      <c r="BZ73">
        <v>124</v>
      </c>
      <c r="CA73">
        <v>17</v>
      </c>
      <c r="CB73">
        <v>63</v>
      </c>
    </row>
    <row r="74" spans="1:80" x14ac:dyDescent="0.25">
      <c r="A74">
        <v>20230731152358</v>
      </c>
      <c r="B74">
        <v>100</v>
      </c>
      <c r="C74">
        <v>5</v>
      </c>
      <c r="D74">
        <v>25</v>
      </c>
      <c r="E74">
        <v>1</v>
      </c>
      <c r="F74">
        <v>830.03399999999999</v>
      </c>
      <c r="G74">
        <v>7789.44</v>
      </c>
      <c r="H74">
        <v>3072.62</v>
      </c>
      <c r="I74">
        <v>27263.1</v>
      </c>
      <c r="J74">
        <v>768.154</v>
      </c>
      <c r="K74">
        <v>34437</v>
      </c>
      <c r="L74">
        <v>806.63699999999994</v>
      </c>
      <c r="M74">
        <v>838.44399999999996</v>
      </c>
      <c r="N74">
        <v>809.33199999999999</v>
      </c>
      <c r="O74">
        <v>837.45500000000004</v>
      </c>
      <c r="P74">
        <v>846.98400000000004</v>
      </c>
      <c r="Q74">
        <v>783.10699999999997</v>
      </c>
      <c r="R74">
        <v>945.53499999999997</v>
      </c>
      <c r="S74">
        <v>807.923</v>
      </c>
      <c r="T74">
        <v>0.24335200000000001</v>
      </c>
      <c r="U74">
        <v>0.24016899999999999</v>
      </c>
      <c r="V74">
        <f t="shared" si="12"/>
        <v>3.1764470576703689</v>
      </c>
      <c r="W74">
        <f t="shared" si="13"/>
        <v>2.3510679404671464</v>
      </c>
      <c r="X74" s="1">
        <v>9.91959E-6</v>
      </c>
      <c r="Y74" s="1">
        <v>7.2185700000000002E-6</v>
      </c>
      <c r="Z74">
        <f t="shared" si="14"/>
        <v>4.2889467910038466</v>
      </c>
      <c r="AA74">
        <f t="shared" si="15"/>
        <v>9.7302694280138642</v>
      </c>
      <c r="AB74">
        <f t="shared" si="8"/>
        <v>6.0289373539127302</v>
      </c>
      <c r="AC74">
        <f t="shared" si="9"/>
        <v>14.590243654601275</v>
      </c>
      <c r="AD74">
        <v>1.4507000000000001</v>
      </c>
      <c r="AE74">
        <v>1.3494699999999999</v>
      </c>
      <c r="AF74">
        <v>1.6466400000000001</v>
      </c>
      <c r="AG74">
        <v>1.55409</v>
      </c>
      <c r="AH74">
        <v>1.5787899999999999</v>
      </c>
      <c r="AI74">
        <v>1.4049199999999999</v>
      </c>
      <c r="AJ74">
        <v>8012</v>
      </c>
      <c r="AK74">
        <v>24315</v>
      </c>
      <c r="AL74">
        <v>274</v>
      </c>
      <c r="AM74">
        <v>769</v>
      </c>
      <c r="AN74">
        <v>192</v>
      </c>
      <c r="AO74">
        <v>516</v>
      </c>
      <c r="AP74">
        <v>86</v>
      </c>
      <c r="AQ74">
        <v>273</v>
      </c>
      <c r="AR74">
        <v>1662.77</v>
      </c>
      <c r="AS74">
        <v>410.89600000000002</v>
      </c>
      <c r="AT74">
        <v>5819.69</v>
      </c>
      <c r="AU74">
        <v>102.724</v>
      </c>
      <c r="AV74">
        <v>8399</v>
      </c>
      <c r="AW74">
        <v>797.30399999999997</v>
      </c>
      <c r="AX74">
        <v>847.08900000000006</v>
      </c>
      <c r="AY74">
        <v>745.13300000000004</v>
      </c>
      <c r="AZ74">
        <v>790.53899999999999</v>
      </c>
      <c r="BA74">
        <v>802.5</v>
      </c>
      <c r="BB74">
        <v>867.37400000000002</v>
      </c>
      <c r="BC74">
        <v>751.21400000000006</v>
      </c>
      <c r="BD74">
        <v>952.76900000000001</v>
      </c>
      <c r="BE74">
        <v>0.206818</v>
      </c>
      <c r="BF74">
        <v>0.207346</v>
      </c>
      <c r="BG74">
        <v>0</v>
      </c>
      <c r="BH74">
        <v>0</v>
      </c>
      <c r="BI74" s="1">
        <v>2.2233399999999998E-6</v>
      </c>
      <c r="BJ74" s="1">
        <v>5.4184499999999998E-6</v>
      </c>
      <c r="BK74">
        <f t="shared" si="10"/>
        <v>1.2325012236906474</v>
      </c>
      <c r="BL74">
        <f t="shared" si="11"/>
        <v>5.2409058737313652</v>
      </c>
      <c r="BM74">
        <v>0</v>
      </c>
      <c r="BN74">
        <v>0</v>
      </c>
      <c r="BO74">
        <v>1.00813</v>
      </c>
      <c r="BP74">
        <v>0.97776700000000005</v>
      </c>
      <c r="BQ74">
        <v>1.27203</v>
      </c>
      <c r="BR74">
        <v>1.1253500000000001</v>
      </c>
      <c r="BS74">
        <v>0.78968099999999997</v>
      </c>
      <c r="BT74">
        <v>1.12323</v>
      </c>
      <c r="BU74">
        <v>1884</v>
      </c>
      <c r="BV74">
        <v>6018</v>
      </c>
      <c r="BW74">
        <v>60</v>
      </c>
      <c r="BX74">
        <v>193</v>
      </c>
      <c r="BY74">
        <v>44</v>
      </c>
      <c r="BZ74">
        <v>107</v>
      </c>
      <c r="CA74">
        <v>28</v>
      </c>
      <c r="CB74">
        <v>65</v>
      </c>
    </row>
    <row r="75" spans="1:80" x14ac:dyDescent="0.25">
      <c r="A75">
        <v>20230731152746</v>
      </c>
      <c r="B75">
        <v>100</v>
      </c>
      <c r="C75">
        <v>5</v>
      </c>
      <c r="D75">
        <v>30</v>
      </c>
      <c r="E75">
        <v>1</v>
      </c>
      <c r="F75">
        <v>891.04399999999998</v>
      </c>
      <c r="G75">
        <v>8213.5300000000007</v>
      </c>
      <c r="H75">
        <v>3162.05</v>
      </c>
      <c r="I75">
        <v>28747.3</v>
      </c>
      <c r="J75">
        <v>790.51199999999994</v>
      </c>
      <c r="K75">
        <v>34673</v>
      </c>
      <c r="L75">
        <v>913.76599999999996</v>
      </c>
      <c r="M75">
        <v>879.45500000000004</v>
      </c>
      <c r="N75">
        <v>908.80200000000002</v>
      </c>
      <c r="O75">
        <v>911.07399999999996</v>
      </c>
      <c r="P75">
        <v>995.16899999999998</v>
      </c>
      <c r="Q75">
        <v>835.39099999999996</v>
      </c>
      <c r="R75">
        <v>929.91300000000001</v>
      </c>
      <c r="S75">
        <v>987.21799999999996</v>
      </c>
      <c r="T75">
        <v>0.26250200000000001</v>
      </c>
      <c r="U75">
        <v>0.247782</v>
      </c>
      <c r="V75">
        <f t="shared" si="12"/>
        <v>8.7938084382943345</v>
      </c>
      <c r="W75">
        <f t="shared" si="13"/>
        <v>5.3300422379448715</v>
      </c>
      <c r="X75" s="1">
        <v>1.30837E-5</v>
      </c>
      <c r="Y75" s="1">
        <v>6.13366E-6</v>
      </c>
      <c r="Z75">
        <f t="shared" ref="Z75:Z90" si="16">(T75-0.233344)/0.233344*100</f>
        <v>12.495714481623704</v>
      </c>
      <c r="AA75">
        <f t="shared" ref="AA75:AA90" si="17">(AD75-1.32206)/1.32206*100</f>
        <v>13.168842563877577</v>
      </c>
      <c r="AB75">
        <f t="shared" ref="AB75:AB90" si="18">(AF75-1.55301)/1.55301*100</f>
        <v>14.034681038756991</v>
      </c>
      <c r="AC75">
        <f t="shared" ref="AC75:AC90" si="19">(AH75-1.37777)/1.37777*100</f>
        <v>8.5994033837287898</v>
      </c>
      <c r="AD75">
        <v>1.4961599999999999</v>
      </c>
      <c r="AE75">
        <v>1.39408</v>
      </c>
      <c r="AF75">
        <v>1.7709699999999999</v>
      </c>
      <c r="AG75">
        <v>1.56795</v>
      </c>
      <c r="AH75">
        <v>1.4962500000000001</v>
      </c>
      <c r="AI75">
        <v>1.51065</v>
      </c>
      <c r="AJ75">
        <v>9733</v>
      </c>
      <c r="AK75">
        <v>22837</v>
      </c>
      <c r="AL75">
        <v>313</v>
      </c>
      <c r="AM75">
        <v>780</v>
      </c>
      <c r="AN75">
        <v>213</v>
      </c>
      <c r="AO75">
        <v>465</v>
      </c>
      <c r="AP75">
        <v>103</v>
      </c>
      <c r="AQ75">
        <v>229</v>
      </c>
      <c r="AR75">
        <v>1779.02</v>
      </c>
      <c r="AS75">
        <v>597.03399999999999</v>
      </c>
      <c r="AT75">
        <v>6226.58</v>
      </c>
      <c r="AU75">
        <v>149.25899999999999</v>
      </c>
      <c r="AV75">
        <v>8733</v>
      </c>
      <c r="AW75">
        <v>854.10199999999998</v>
      </c>
      <c r="AX75">
        <v>901.78399999999999</v>
      </c>
      <c r="AY75">
        <v>838.19299999999998</v>
      </c>
      <c r="AZ75">
        <v>875.23199999999997</v>
      </c>
      <c r="BA75">
        <v>948.28300000000002</v>
      </c>
      <c r="BB75">
        <v>843.38300000000004</v>
      </c>
      <c r="BC75">
        <v>966.87</v>
      </c>
      <c r="BD75">
        <v>888.30799999999999</v>
      </c>
      <c r="BE75">
        <v>0.21592800000000001</v>
      </c>
      <c r="BF75">
        <v>0.21798400000000001</v>
      </c>
      <c r="BG75">
        <v>0</v>
      </c>
      <c r="BH75">
        <v>0</v>
      </c>
      <c r="BI75" s="1">
        <v>3.2452599999999998E-6</v>
      </c>
      <c r="BJ75" s="1">
        <v>3.3856799999999999E-6</v>
      </c>
      <c r="BK75">
        <f t="shared" si="10"/>
        <v>5.6916299559471364</v>
      </c>
      <c r="BL75">
        <f t="shared" si="11"/>
        <v>16.372245872854471</v>
      </c>
      <c r="BM75">
        <v>0</v>
      </c>
      <c r="BN75">
        <v>0</v>
      </c>
      <c r="BO75">
        <v>1.11476</v>
      </c>
      <c r="BP75">
        <v>0.97505799999999998</v>
      </c>
      <c r="BQ75">
        <v>1.3166500000000001</v>
      </c>
      <c r="BR75">
        <v>1.1930400000000001</v>
      </c>
      <c r="BS75">
        <v>1.1351</v>
      </c>
      <c r="BT75">
        <v>0.98871799999999999</v>
      </c>
      <c r="BU75">
        <v>2413</v>
      </c>
      <c r="BV75">
        <v>5771</v>
      </c>
      <c r="BW75">
        <v>83</v>
      </c>
      <c r="BX75">
        <v>203</v>
      </c>
      <c r="BY75">
        <v>60</v>
      </c>
      <c r="BZ75">
        <v>115</v>
      </c>
      <c r="CA75">
        <v>23</v>
      </c>
      <c r="CB75">
        <v>65</v>
      </c>
    </row>
    <row r="76" spans="1:80" x14ac:dyDescent="0.25">
      <c r="A76">
        <v>20230731153134</v>
      </c>
      <c r="B76">
        <v>100</v>
      </c>
      <c r="C76">
        <v>5</v>
      </c>
      <c r="D76">
        <v>35</v>
      </c>
      <c r="E76">
        <v>1</v>
      </c>
      <c r="F76">
        <v>895.44100000000003</v>
      </c>
      <c r="G76">
        <v>8260.02</v>
      </c>
      <c r="H76">
        <v>3262.5</v>
      </c>
      <c r="I76">
        <v>28910.1</v>
      </c>
      <c r="J76">
        <v>815.62400000000002</v>
      </c>
      <c r="K76">
        <v>34691</v>
      </c>
      <c r="L76">
        <v>899.12599999999998</v>
      </c>
      <c r="M76">
        <v>892.95299999999997</v>
      </c>
      <c r="N76">
        <v>886.89</v>
      </c>
      <c r="O76">
        <v>923.09699999999998</v>
      </c>
      <c r="P76">
        <v>890.21699999999998</v>
      </c>
      <c r="Q76">
        <v>886.45299999999997</v>
      </c>
      <c r="R76">
        <v>948.98500000000001</v>
      </c>
      <c r="S76">
        <v>865.30700000000002</v>
      </c>
      <c r="T76">
        <v>0.26124399999999998</v>
      </c>
      <c r="U76">
        <v>0.250193</v>
      </c>
      <c r="V76">
        <f t="shared" si="12"/>
        <v>9.4096002055729926</v>
      </c>
      <c r="W76">
        <f t="shared" si="13"/>
        <v>8.6761002518287587</v>
      </c>
      <c r="X76" s="1">
        <v>9.98093E-6</v>
      </c>
      <c r="Y76" s="1">
        <v>7.3568600000000004E-6</v>
      </c>
      <c r="Z76">
        <f t="shared" si="16"/>
        <v>11.956596269884798</v>
      </c>
      <c r="AA76">
        <f t="shared" si="17"/>
        <v>15.138495983540837</v>
      </c>
      <c r="AB76">
        <f t="shared" si="18"/>
        <v>8.8924089349070439</v>
      </c>
      <c r="AC76">
        <f t="shared" si="19"/>
        <v>10.110540946602118</v>
      </c>
      <c r="AD76">
        <v>1.5222</v>
      </c>
      <c r="AE76">
        <v>1.3863700000000001</v>
      </c>
      <c r="AF76">
        <v>1.6911099999999999</v>
      </c>
      <c r="AG76">
        <v>1.54918</v>
      </c>
      <c r="AH76">
        <v>1.5170699999999999</v>
      </c>
      <c r="AI76">
        <v>1.4440299999999999</v>
      </c>
      <c r="AJ76">
        <v>11377</v>
      </c>
      <c r="AK76">
        <v>21135</v>
      </c>
      <c r="AL76">
        <v>381</v>
      </c>
      <c r="AM76">
        <v>698</v>
      </c>
      <c r="AN76">
        <v>277</v>
      </c>
      <c r="AO76">
        <v>459</v>
      </c>
      <c r="AP76">
        <v>133</v>
      </c>
      <c r="AQ76">
        <v>231</v>
      </c>
      <c r="AR76">
        <v>1889.51</v>
      </c>
      <c r="AS76">
        <v>528.46199999999999</v>
      </c>
      <c r="AT76">
        <v>6613.27</v>
      </c>
      <c r="AU76">
        <v>132.11600000000001</v>
      </c>
      <c r="AV76">
        <v>8852</v>
      </c>
      <c r="AW76">
        <v>808.06600000000003</v>
      </c>
      <c r="AX76">
        <v>955.11300000000006</v>
      </c>
      <c r="AY76">
        <v>844.07</v>
      </c>
      <c r="AZ76">
        <v>923.19200000000001</v>
      </c>
      <c r="BA76">
        <v>776.09199999999998</v>
      </c>
      <c r="BB76">
        <v>1007.24</v>
      </c>
      <c r="BC76">
        <v>790.11400000000003</v>
      </c>
      <c r="BD76">
        <v>936.19600000000003</v>
      </c>
      <c r="BE76">
        <v>0.21587799999999999</v>
      </c>
      <c r="BF76">
        <v>0.22995399999999999</v>
      </c>
      <c r="BG76">
        <v>0</v>
      </c>
      <c r="BH76">
        <v>0</v>
      </c>
      <c r="BI76" s="1">
        <v>4.9943099999999996E-6</v>
      </c>
      <c r="BJ76" s="1">
        <v>2.5794100000000001E-6</v>
      </c>
      <c r="BK76">
        <f t="shared" si="10"/>
        <v>5.6671561429270563</v>
      </c>
      <c r="BL76">
        <f t="shared" si="11"/>
        <v>28.221804189467655</v>
      </c>
      <c r="BM76">
        <v>0</v>
      </c>
      <c r="BN76">
        <v>0</v>
      </c>
      <c r="BO76">
        <v>1.22827</v>
      </c>
      <c r="BP76">
        <v>1.03078</v>
      </c>
      <c r="BQ76">
        <v>1.3179700000000001</v>
      </c>
      <c r="BR76">
        <v>1.1329400000000001</v>
      </c>
      <c r="BS76">
        <v>0.963121</v>
      </c>
      <c r="BT76">
        <v>1.0208699999999999</v>
      </c>
      <c r="BU76">
        <v>2911</v>
      </c>
      <c r="BV76">
        <v>5374</v>
      </c>
      <c r="BW76">
        <v>100</v>
      </c>
      <c r="BX76">
        <v>177</v>
      </c>
      <c r="BY76">
        <v>87</v>
      </c>
      <c r="BZ76">
        <v>117</v>
      </c>
      <c r="CA76">
        <v>35</v>
      </c>
      <c r="CB76">
        <v>51</v>
      </c>
    </row>
    <row r="77" spans="1:80" x14ac:dyDescent="0.25">
      <c r="A77">
        <v>20230731153537</v>
      </c>
      <c r="B77">
        <v>100</v>
      </c>
      <c r="C77">
        <v>5</v>
      </c>
      <c r="D77">
        <v>40</v>
      </c>
      <c r="E77">
        <v>1</v>
      </c>
      <c r="F77">
        <v>956.49300000000005</v>
      </c>
      <c r="G77">
        <v>8683.4</v>
      </c>
      <c r="H77">
        <v>3281.48</v>
      </c>
      <c r="I77">
        <v>30391.9</v>
      </c>
      <c r="J77">
        <v>820.37099999999998</v>
      </c>
      <c r="K77">
        <v>34707</v>
      </c>
      <c r="L77">
        <v>970.20399999999995</v>
      </c>
      <c r="M77">
        <v>948.85</v>
      </c>
      <c r="N77">
        <v>960.60400000000004</v>
      </c>
      <c r="O77">
        <v>953.81200000000001</v>
      </c>
      <c r="P77">
        <v>946.01599999999996</v>
      </c>
      <c r="Q77">
        <v>908.26199999999994</v>
      </c>
      <c r="R77">
        <v>904.38199999999995</v>
      </c>
      <c r="S77">
        <v>959.154</v>
      </c>
      <c r="T77">
        <v>0.27625</v>
      </c>
      <c r="U77">
        <v>0.26065199999999999</v>
      </c>
      <c r="V77">
        <f t="shared" si="12"/>
        <v>15.017557151807434</v>
      </c>
      <c r="W77">
        <f t="shared" si="13"/>
        <v>9.3083369975083627</v>
      </c>
      <c r="X77" s="1">
        <v>7.1905799999999997E-6</v>
      </c>
      <c r="Y77" s="1">
        <v>7.8009199999999998E-6</v>
      </c>
      <c r="Z77">
        <f t="shared" si="16"/>
        <v>18.387445145364783</v>
      </c>
      <c r="AA77">
        <f t="shared" si="17"/>
        <v>14.966794245344387</v>
      </c>
      <c r="AB77">
        <f t="shared" si="18"/>
        <v>7.7153398883458593</v>
      </c>
      <c r="AC77">
        <f t="shared" si="19"/>
        <v>10.516269043454276</v>
      </c>
      <c r="AD77">
        <v>1.51993</v>
      </c>
      <c r="AE77">
        <v>1.36059</v>
      </c>
      <c r="AF77">
        <v>1.67283</v>
      </c>
      <c r="AG77">
        <v>1.64174</v>
      </c>
      <c r="AH77">
        <v>1.5226599999999999</v>
      </c>
      <c r="AI77">
        <v>1.3904099999999999</v>
      </c>
      <c r="AJ77">
        <v>13136</v>
      </c>
      <c r="AK77">
        <v>19392</v>
      </c>
      <c r="AL77">
        <v>407</v>
      </c>
      <c r="AM77">
        <v>665</v>
      </c>
      <c r="AN77">
        <v>318</v>
      </c>
      <c r="AO77">
        <v>431</v>
      </c>
      <c r="AP77">
        <v>157</v>
      </c>
      <c r="AQ77">
        <v>201</v>
      </c>
      <c r="AR77">
        <v>2176.1799999999998</v>
      </c>
      <c r="AS77">
        <v>521.79</v>
      </c>
      <c r="AT77">
        <v>7616.63</v>
      </c>
      <c r="AU77">
        <v>130.44800000000001</v>
      </c>
      <c r="AV77">
        <v>9549</v>
      </c>
      <c r="AW77">
        <v>883.17899999999997</v>
      </c>
      <c r="AX77">
        <v>1039.1099999999999</v>
      </c>
      <c r="AY77">
        <v>817.38</v>
      </c>
      <c r="AZ77">
        <v>1080.05</v>
      </c>
      <c r="BA77">
        <v>829.92600000000004</v>
      </c>
      <c r="BB77">
        <v>1084.8599999999999</v>
      </c>
      <c r="BC77">
        <v>782.351</v>
      </c>
      <c r="BD77">
        <v>865.62300000000005</v>
      </c>
      <c r="BE77">
        <v>0.23048399999999999</v>
      </c>
      <c r="BF77">
        <v>0.24532799999999999</v>
      </c>
      <c r="BG77">
        <v>0</v>
      </c>
      <c r="BH77">
        <v>0</v>
      </c>
      <c r="BI77" s="1">
        <v>7.4102300000000002E-6</v>
      </c>
      <c r="BJ77" s="1">
        <v>5.0281199999999999E-6</v>
      </c>
      <c r="BK77">
        <f t="shared" si="10"/>
        <v>12.816446402349479</v>
      </c>
      <c r="BL77">
        <f t="shared" si="11"/>
        <v>15.548591436081697</v>
      </c>
      <c r="BM77">
        <v>0</v>
      </c>
      <c r="BN77">
        <v>0</v>
      </c>
      <c r="BO77">
        <v>1.10687</v>
      </c>
      <c r="BP77">
        <v>1.1053200000000001</v>
      </c>
      <c r="BQ77">
        <v>1.3071900000000001</v>
      </c>
      <c r="BR77">
        <v>1.2263500000000001</v>
      </c>
      <c r="BS77">
        <v>1.04152</v>
      </c>
      <c r="BT77">
        <v>0.82285600000000003</v>
      </c>
      <c r="BU77">
        <v>3644</v>
      </c>
      <c r="BV77">
        <v>5344</v>
      </c>
      <c r="BW77">
        <v>100</v>
      </c>
      <c r="BX77">
        <v>172</v>
      </c>
      <c r="BY77">
        <v>94</v>
      </c>
      <c r="BZ77">
        <v>97</v>
      </c>
      <c r="CA77">
        <v>37</v>
      </c>
      <c r="CB77">
        <v>61</v>
      </c>
    </row>
    <row r="78" spans="1:80" x14ac:dyDescent="0.25">
      <c r="A78">
        <v>20230731154001</v>
      </c>
      <c r="B78">
        <v>100</v>
      </c>
      <c r="C78">
        <v>5</v>
      </c>
      <c r="D78">
        <v>45</v>
      </c>
      <c r="E78">
        <v>1</v>
      </c>
      <c r="F78">
        <v>996.80600000000004</v>
      </c>
      <c r="G78">
        <v>8892.35</v>
      </c>
      <c r="H78">
        <v>3272.42</v>
      </c>
      <c r="I78">
        <v>31123.200000000001</v>
      </c>
      <c r="J78">
        <v>818.10599999999999</v>
      </c>
      <c r="K78">
        <v>34799</v>
      </c>
      <c r="L78">
        <v>1008.84</v>
      </c>
      <c r="M78">
        <v>986.322</v>
      </c>
      <c r="N78">
        <v>1040.25</v>
      </c>
      <c r="O78">
        <v>964.32500000000005</v>
      </c>
      <c r="P78">
        <v>1032.8800000000001</v>
      </c>
      <c r="Q78">
        <v>938.61199999999997</v>
      </c>
      <c r="R78">
        <v>1078.92</v>
      </c>
      <c r="S78">
        <v>994.41099999999994</v>
      </c>
      <c r="T78">
        <v>0.279775</v>
      </c>
      <c r="U78">
        <v>0.26689299999999999</v>
      </c>
      <c r="V78">
        <f t="shared" si="12"/>
        <v>17.785242455590542</v>
      </c>
      <c r="W78">
        <f t="shared" si="13"/>
        <v>9.0065422179584598</v>
      </c>
      <c r="X78" s="1">
        <v>1.2343299999999999E-5</v>
      </c>
      <c r="Y78" s="1">
        <v>1.0346000000000001E-5</v>
      </c>
      <c r="Z78">
        <f t="shared" si="16"/>
        <v>19.89809037301152</v>
      </c>
      <c r="AA78">
        <f t="shared" si="17"/>
        <v>10.696186254784203</v>
      </c>
      <c r="AB78">
        <f t="shared" si="18"/>
        <v>8.4139831681702031</v>
      </c>
      <c r="AC78">
        <f t="shared" si="19"/>
        <v>19.755111520790848</v>
      </c>
      <c r="AD78">
        <v>1.46347</v>
      </c>
      <c r="AE78">
        <v>1.3354200000000001</v>
      </c>
      <c r="AF78">
        <v>1.6836800000000001</v>
      </c>
      <c r="AG78">
        <v>1.51478</v>
      </c>
      <c r="AH78">
        <v>1.64995</v>
      </c>
      <c r="AI78">
        <v>1.51603</v>
      </c>
      <c r="AJ78">
        <v>14793</v>
      </c>
      <c r="AK78">
        <v>17811</v>
      </c>
      <c r="AL78">
        <v>536</v>
      </c>
      <c r="AM78">
        <v>585</v>
      </c>
      <c r="AN78">
        <v>334</v>
      </c>
      <c r="AO78">
        <v>366</v>
      </c>
      <c r="AP78">
        <v>172</v>
      </c>
      <c r="AQ78">
        <v>202</v>
      </c>
      <c r="AR78">
        <v>310107</v>
      </c>
      <c r="AS78" s="1">
        <v>4308460</v>
      </c>
      <c r="AT78" s="1">
        <v>1085370</v>
      </c>
      <c r="AU78" s="1">
        <v>1077110</v>
      </c>
      <c r="AV78">
        <v>9795</v>
      </c>
      <c r="AW78">
        <v>936.00900000000001</v>
      </c>
      <c r="AX78">
        <v>1059.77</v>
      </c>
      <c r="AY78">
        <v>910.33699999999999</v>
      </c>
      <c r="AZ78">
        <v>1155.6099999999999</v>
      </c>
      <c r="BA78">
        <v>884.95100000000002</v>
      </c>
      <c r="BB78">
        <v>1120.6500000000001</v>
      </c>
      <c r="BC78">
        <v>973.30600000000004</v>
      </c>
      <c r="BD78">
        <v>1113.02</v>
      </c>
      <c r="BE78">
        <v>0.22883700000000001</v>
      </c>
      <c r="BF78">
        <v>0.24651300000000001</v>
      </c>
      <c r="BG78">
        <v>0</v>
      </c>
      <c r="BH78">
        <v>0</v>
      </c>
      <c r="BI78" s="1">
        <v>3.75802E-6</v>
      </c>
      <c r="BJ78" s="1">
        <v>1.10698E-5</v>
      </c>
      <c r="BK78">
        <f t="shared" si="10"/>
        <v>12.01027900146843</v>
      </c>
      <c r="BL78">
        <f t="shared" si="11"/>
        <v>7.1105701275463868</v>
      </c>
      <c r="BM78">
        <v>0</v>
      </c>
      <c r="BN78">
        <v>0</v>
      </c>
      <c r="BO78">
        <v>1.0260400000000001</v>
      </c>
      <c r="BP78">
        <v>0.99760899999999997</v>
      </c>
      <c r="BQ78">
        <v>1.1756200000000001</v>
      </c>
      <c r="BR78">
        <v>1.09517</v>
      </c>
      <c r="BS78">
        <v>1.1529100000000001</v>
      </c>
      <c r="BT78">
        <v>1.1156299999999999</v>
      </c>
      <c r="BU78">
        <v>4225</v>
      </c>
      <c r="BV78">
        <v>4961</v>
      </c>
      <c r="BW78">
        <v>172</v>
      </c>
      <c r="BX78">
        <v>136</v>
      </c>
      <c r="BY78">
        <v>103</v>
      </c>
      <c r="BZ78">
        <v>91</v>
      </c>
      <c r="CA78">
        <v>49</v>
      </c>
      <c r="CB78">
        <v>58</v>
      </c>
    </row>
    <row r="79" spans="1:80" x14ac:dyDescent="0.25">
      <c r="A79">
        <v>20230731154414</v>
      </c>
      <c r="B79">
        <v>100</v>
      </c>
      <c r="C79">
        <v>5</v>
      </c>
      <c r="D79">
        <v>50</v>
      </c>
      <c r="E79">
        <v>1</v>
      </c>
      <c r="F79">
        <v>991.16700000000003</v>
      </c>
      <c r="G79">
        <v>8922.81</v>
      </c>
      <c r="H79">
        <v>3281.62</v>
      </c>
      <c r="I79">
        <v>31229.8</v>
      </c>
      <c r="J79">
        <v>820.40599999999995</v>
      </c>
      <c r="K79">
        <v>34840</v>
      </c>
      <c r="L79">
        <v>1027.56</v>
      </c>
      <c r="M79">
        <v>957.55899999999997</v>
      </c>
      <c r="N79">
        <v>966.66300000000001</v>
      </c>
      <c r="O79">
        <v>936.61500000000001</v>
      </c>
      <c r="P79">
        <v>1048.18</v>
      </c>
      <c r="Q79">
        <v>910.57399999999996</v>
      </c>
      <c r="R79">
        <v>958.36300000000006</v>
      </c>
      <c r="S79">
        <v>1017.59</v>
      </c>
      <c r="T79">
        <v>0.28401999999999999</v>
      </c>
      <c r="U79">
        <v>0.262127</v>
      </c>
      <c r="V79">
        <f t="shared" si="12"/>
        <v>18.188705936582313</v>
      </c>
      <c r="W79">
        <f t="shared" si="13"/>
        <v>9.3130004929980927</v>
      </c>
      <c r="X79" s="1">
        <v>7.3302200000000003E-6</v>
      </c>
      <c r="Y79" s="1">
        <v>5.8625199999999999E-6</v>
      </c>
      <c r="Z79">
        <f t="shared" si="16"/>
        <v>21.717292923752058</v>
      </c>
      <c r="AA79">
        <f t="shared" si="17"/>
        <v>12.724082114276209</v>
      </c>
      <c r="AB79">
        <f t="shared" si="18"/>
        <v>5.2762055621019766</v>
      </c>
      <c r="AC79">
        <f t="shared" si="19"/>
        <v>16.558641863300842</v>
      </c>
      <c r="AD79">
        <v>1.49028</v>
      </c>
      <c r="AE79">
        <v>1.3783300000000001</v>
      </c>
      <c r="AF79">
        <v>1.6349499999999999</v>
      </c>
      <c r="AG79">
        <v>1.5355799999999999</v>
      </c>
      <c r="AH79">
        <v>1.6059099999999999</v>
      </c>
      <c r="AI79">
        <v>1.55487</v>
      </c>
      <c r="AJ79">
        <v>16403</v>
      </c>
      <c r="AK79">
        <v>16267</v>
      </c>
      <c r="AL79">
        <v>549</v>
      </c>
      <c r="AM79">
        <v>514</v>
      </c>
      <c r="AN79">
        <v>385</v>
      </c>
      <c r="AO79">
        <v>359</v>
      </c>
      <c r="AP79">
        <v>193</v>
      </c>
      <c r="AQ79">
        <v>170</v>
      </c>
      <c r="AR79">
        <v>310286</v>
      </c>
      <c r="AS79" s="1">
        <v>4308570</v>
      </c>
      <c r="AT79" s="1">
        <v>1086000</v>
      </c>
      <c r="AU79" s="1">
        <v>1077140</v>
      </c>
      <c r="AV79">
        <v>9755</v>
      </c>
      <c r="AW79">
        <v>992.24199999999996</v>
      </c>
      <c r="AX79">
        <v>1095.07</v>
      </c>
      <c r="AY79">
        <v>1019.04</v>
      </c>
      <c r="AZ79">
        <v>1213.53</v>
      </c>
      <c r="BA79">
        <v>871.63400000000001</v>
      </c>
      <c r="BB79">
        <v>1196.31</v>
      </c>
      <c r="BC79">
        <v>776.274</v>
      </c>
      <c r="BD79">
        <v>1129.44</v>
      </c>
      <c r="BE79">
        <v>0.25541399999999997</v>
      </c>
      <c r="BF79">
        <v>0.26354</v>
      </c>
      <c r="BG79">
        <v>0</v>
      </c>
      <c r="BH79">
        <v>0</v>
      </c>
      <c r="BI79" s="1">
        <v>8.0528300000000006E-6</v>
      </c>
      <c r="BJ79" s="1">
        <v>1.0162E-5</v>
      </c>
      <c r="BK79">
        <f t="shared" si="10"/>
        <v>25.019089574155633</v>
      </c>
      <c r="BL79">
        <f t="shared" si="11"/>
        <v>31.730425941043443</v>
      </c>
      <c r="BM79">
        <v>0</v>
      </c>
      <c r="BN79">
        <v>0</v>
      </c>
      <c r="BO79">
        <v>1.2618799999999999</v>
      </c>
      <c r="BP79">
        <v>1.3104800000000001</v>
      </c>
      <c r="BQ79">
        <v>1.2375</v>
      </c>
      <c r="BR79">
        <v>1.32535</v>
      </c>
      <c r="BS79">
        <v>1.17306</v>
      </c>
      <c r="BT79">
        <v>1.1822699999999999</v>
      </c>
      <c r="BU79">
        <v>4720</v>
      </c>
      <c r="BV79">
        <v>4427</v>
      </c>
      <c r="BW79">
        <v>136</v>
      </c>
      <c r="BX79">
        <v>142</v>
      </c>
      <c r="BY79">
        <v>131</v>
      </c>
      <c r="BZ79">
        <v>87</v>
      </c>
      <c r="CA79">
        <v>62</v>
      </c>
      <c r="CB79">
        <v>50</v>
      </c>
    </row>
    <row r="80" spans="1:80" x14ac:dyDescent="0.25">
      <c r="A80" s="1">
        <v>20230800000000</v>
      </c>
      <c r="B80">
        <v>100</v>
      </c>
      <c r="C80">
        <v>10</v>
      </c>
      <c r="D80">
        <v>0</v>
      </c>
      <c r="E80">
        <v>1</v>
      </c>
      <c r="F80">
        <v>808.04100000000005</v>
      </c>
      <c r="G80">
        <v>7549.63</v>
      </c>
      <c r="H80">
        <v>3002.04</v>
      </c>
      <c r="I80">
        <v>26423.7</v>
      </c>
      <c r="J80">
        <v>750.50900000000001</v>
      </c>
      <c r="K80">
        <v>34484</v>
      </c>
      <c r="L80">
        <v>0</v>
      </c>
      <c r="M80">
        <v>808.46900000000005</v>
      </c>
      <c r="N80">
        <v>0</v>
      </c>
      <c r="O80">
        <v>813.68399999999997</v>
      </c>
      <c r="P80">
        <v>0</v>
      </c>
      <c r="Q80">
        <v>785.62699999999995</v>
      </c>
      <c r="R80">
        <v>0</v>
      </c>
      <c r="S80">
        <v>797.88199999999995</v>
      </c>
      <c r="T80">
        <v>0</v>
      </c>
      <c r="U80">
        <v>0.233344</v>
      </c>
      <c r="V80">
        <f t="shared" ref="V80:V90" si="20">(G80-7549.63)/7549.63*100</f>
        <v>0</v>
      </c>
      <c r="W80">
        <f t="shared" ref="W80:W90" si="21">(H80-3002.04)/3002.04*100</f>
        <v>0</v>
      </c>
      <c r="X80">
        <v>0</v>
      </c>
      <c r="Y80" s="1">
        <v>8.1300000000000001E-6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1.32206</v>
      </c>
      <c r="AF80">
        <v>0</v>
      </c>
      <c r="AG80">
        <v>1.55301</v>
      </c>
      <c r="AH80">
        <v>0</v>
      </c>
      <c r="AI80">
        <v>1.3777699999999999</v>
      </c>
      <c r="AJ80">
        <v>0</v>
      </c>
      <c r="AK80">
        <v>32354</v>
      </c>
      <c r="AL80">
        <v>0</v>
      </c>
      <c r="AM80">
        <v>1049</v>
      </c>
      <c r="AN80">
        <v>0</v>
      </c>
      <c r="AO80">
        <v>718</v>
      </c>
      <c r="AP80">
        <v>0</v>
      </c>
      <c r="AQ80">
        <v>363</v>
      </c>
      <c r="AR80">
        <v>1592.86</v>
      </c>
      <c r="AS80">
        <v>392.55700000000002</v>
      </c>
      <c r="AT80">
        <v>5575</v>
      </c>
      <c r="AU80">
        <v>98.139200000000002</v>
      </c>
      <c r="AV80">
        <v>8171</v>
      </c>
      <c r="AW80">
        <v>0</v>
      </c>
      <c r="AX80">
        <v>832.41300000000001</v>
      </c>
      <c r="AY80">
        <v>0</v>
      </c>
      <c r="AZ80">
        <v>959.43899999999996</v>
      </c>
      <c r="BA80">
        <v>0</v>
      </c>
      <c r="BB80">
        <v>783.11</v>
      </c>
      <c r="BC80">
        <v>0</v>
      </c>
      <c r="BD80">
        <v>777.47699999999998</v>
      </c>
      <c r="BE80">
        <v>0</v>
      </c>
      <c r="BF80">
        <v>0.20430000000000001</v>
      </c>
      <c r="BG80">
        <v>0</v>
      </c>
      <c r="BH80">
        <v>0</v>
      </c>
      <c r="BI80">
        <v>0</v>
      </c>
      <c r="BJ80" s="1">
        <v>9.02E-6</v>
      </c>
      <c r="BK80">
        <f t="shared" ref="BK80:BK90" si="22">(BE80-0.2043)/0.2043*100</f>
        <v>-100</v>
      </c>
      <c r="BL80">
        <f t="shared" ref="BL80:BL90" si="23">(BO80-0.957926)/0.957926*100</f>
        <v>-100</v>
      </c>
      <c r="BM80">
        <v>0</v>
      </c>
      <c r="BN80">
        <v>0</v>
      </c>
      <c r="BO80">
        <v>0</v>
      </c>
      <c r="BP80">
        <v>0.95792600000000006</v>
      </c>
      <c r="BQ80">
        <v>0</v>
      </c>
      <c r="BR80">
        <v>1.09284</v>
      </c>
      <c r="BS80">
        <v>0</v>
      </c>
      <c r="BT80">
        <v>0.97772800000000004</v>
      </c>
      <c r="BU80">
        <v>0</v>
      </c>
      <c r="BV80">
        <v>7673</v>
      </c>
      <c r="BW80">
        <v>0</v>
      </c>
      <c r="BX80">
        <v>237</v>
      </c>
      <c r="BY80">
        <v>0</v>
      </c>
      <c r="BZ80">
        <v>173</v>
      </c>
      <c r="CA80">
        <v>0</v>
      </c>
      <c r="CB80">
        <v>88</v>
      </c>
    </row>
    <row r="81" spans="1:80" x14ac:dyDescent="0.25">
      <c r="A81" s="1">
        <v>20230800000000</v>
      </c>
      <c r="B81">
        <v>100</v>
      </c>
      <c r="C81">
        <v>10</v>
      </c>
      <c r="D81">
        <v>5</v>
      </c>
      <c r="E81">
        <v>1</v>
      </c>
      <c r="F81">
        <v>871.83799999999997</v>
      </c>
      <c r="G81">
        <v>7900.93</v>
      </c>
      <c r="H81">
        <v>2968.17</v>
      </c>
      <c r="I81">
        <v>27653.3</v>
      </c>
      <c r="J81">
        <v>742.04200000000003</v>
      </c>
      <c r="K81">
        <v>34447</v>
      </c>
      <c r="L81">
        <v>822.25900000000001</v>
      </c>
      <c r="M81">
        <v>876.32100000000003</v>
      </c>
      <c r="N81">
        <v>815.53099999999995</v>
      </c>
      <c r="O81">
        <v>862.52499999999998</v>
      </c>
      <c r="P81">
        <v>764.76700000000005</v>
      </c>
      <c r="Q81">
        <v>826.44</v>
      </c>
      <c r="R81">
        <v>554.72699999999998</v>
      </c>
      <c r="S81">
        <v>854.40800000000002</v>
      </c>
      <c r="T81">
        <v>0.24631</v>
      </c>
      <c r="U81">
        <v>0.24399100000000001</v>
      </c>
      <c r="V81">
        <f t="shared" si="20"/>
        <v>4.6532081704666339</v>
      </c>
      <c r="W81">
        <f t="shared" si="21"/>
        <v>-1.128232801694844</v>
      </c>
      <c r="X81" s="1">
        <v>1.59E-5</v>
      </c>
      <c r="Y81" s="1">
        <v>6.3600000000000001E-6</v>
      </c>
      <c r="Z81">
        <f t="shared" si="16"/>
        <v>5.5566031267142098</v>
      </c>
      <c r="AA81">
        <f t="shared" si="17"/>
        <v>16.742054067137655</v>
      </c>
      <c r="AB81">
        <f t="shared" si="18"/>
        <v>5.7604265265516696</v>
      </c>
      <c r="AC81">
        <f t="shared" si="19"/>
        <v>-6.9481843849118414</v>
      </c>
      <c r="AD81">
        <v>1.5434000000000001</v>
      </c>
      <c r="AE81">
        <v>1.3421099999999999</v>
      </c>
      <c r="AF81">
        <v>1.6424700000000001</v>
      </c>
      <c r="AG81">
        <v>1.56338</v>
      </c>
      <c r="AH81">
        <v>1.2820400000000001</v>
      </c>
      <c r="AI81">
        <v>1.38066</v>
      </c>
      <c r="AJ81">
        <v>1681</v>
      </c>
      <c r="AK81">
        <v>30685</v>
      </c>
      <c r="AL81">
        <v>49</v>
      </c>
      <c r="AM81">
        <v>1008</v>
      </c>
      <c r="AN81">
        <v>30</v>
      </c>
      <c r="AO81">
        <v>652</v>
      </c>
      <c r="AP81">
        <v>11</v>
      </c>
      <c r="AQ81">
        <v>331</v>
      </c>
      <c r="AR81">
        <v>309795</v>
      </c>
      <c r="AS81" s="1">
        <v>4310000</v>
      </c>
      <c r="AT81" s="1">
        <v>1080000</v>
      </c>
      <c r="AU81" s="1">
        <v>1080000</v>
      </c>
      <c r="AV81">
        <v>8474</v>
      </c>
      <c r="AW81">
        <v>738.27800000000002</v>
      </c>
      <c r="AX81">
        <v>991.76099999999997</v>
      </c>
      <c r="AY81">
        <v>886.36400000000003</v>
      </c>
      <c r="AZ81">
        <v>994.32899999999995</v>
      </c>
      <c r="BA81">
        <v>495.83300000000003</v>
      </c>
      <c r="BB81">
        <v>866.99300000000005</v>
      </c>
      <c r="BC81">
        <v>703</v>
      </c>
      <c r="BD81">
        <v>966.02499999999998</v>
      </c>
      <c r="BE81">
        <v>0.20497000000000001</v>
      </c>
      <c r="BF81">
        <v>0.237287</v>
      </c>
      <c r="BG81">
        <v>0</v>
      </c>
      <c r="BH81">
        <v>0</v>
      </c>
      <c r="BI81">
        <v>0</v>
      </c>
      <c r="BJ81" s="1">
        <v>3.9400000000000004E-6</v>
      </c>
      <c r="BK81">
        <f t="shared" si="22"/>
        <v>0.32794909446892018</v>
      </c>
      <c r="BL81">
        <f t="shared" si="23"/>
        <v>47.066683647797419</v>
      </c>
      <c r="BM81">
        <v>0</v>
      </c>
      <c r="BN81">
        <v>0</v>
      </c>
      <c r="BO81">
        <v>1.40879</v>
      </c>
      <c r="BP81">
        <v>1.1343300000000001</v>
      </c>
      <c r="BQ81">
        <v>1.1248499999999999</v>
      </c>
      <c r="BR81">
        <v>1.29911</v>
      </c>
      <c r="BS81">
        <v>0.73911199999999999</v>
      </c>
      <c r="BT81">
        <v>1.2123600000000001</v>
      </c>
      <c r="BU81">
        <v>425</v>
      </c>
      <c r="BV81">
        <v>7560</v>
      </c>
      <c r="BW81">
        <v>11</v>
      </c>
      <c r="BX81">
        <v>243</v>
      </c>
      <c r="BY81">
        <v>6</v>
      </c>
      <c r="BZ81">
        <v>148</v>
      </c>
      <c r="CA81">
        <v>1</v>
      </c>
      <c r="CB81">
        <v>80</v>
      </c>
    </row>
    <row r="82" spans="1:80" x14ac:dyDescent="0.25">
      <c r="A82" s="1">
        <v>20230800000000</v>
      </c>
      <c r="B82">
        <v>100</v>
      </c>
      <c r="C82">
        <v>10</v>
      </c>
      <c r="D82">
        <v>10</v>
      </c>
      <c r="E82">
        <v>1</v>
      </c>
      <c r="F82">
        <v>817.95500000000004</v>
      </c>
      <c r="G82">
        <v>7655.89</v>
      </c>
      <c r="H82">
        <v>3133.99</v>
      </c>
      <c r="I82">
        <v>26795.599999999999</v>
      </c>
      <c r="J82">
        <v>783.49800000000005</v>
      </c>
      <c r="K82">
        <v>34504</v>
      </c>
      <c r="L82">
        <v>800.87400000000002</v>
      </c>
      <c r="M82">
        <v>821.27200000000005</v>
      </c>
      <c r="N82">
        <v>720.03399999999999</v>
      </c>
      <c r="O82">
        <v>811.25099999999998</v>
      </c>
      <c r="P82">
        <v>665.625</v>
      </c>
      <c r="Q82">
        <v>813.10799999999995</v>
      </c>
      <c r="R82">
        <v>684.41700000000003</v>
      </c>
      <c r="S82">
        <v>806.14499999999998</v>
      </c>
      <c r="T82">
        <v>0.24274000000000001</v>
      </c>
      <c r="U82">
        <v>0.236064</v>
      </c>
      <c r="V82">
        <f t="shared" si="20"/>
        <v>1.4074861946876895</v>
      </c>
      <c r="W82">
        <f t="shared" si="21"/>
        <v>4.395344499073957</v>
      </c>
      <c r="X82" s="1">
        <v>4.0600000000000001E-6</v>
      </c>
      <c r="Y82" s="1">
        <v>6.3099999999999997E-6</v>
      </c>
      <c r="Z82">
        <f t="shared" si="16"/>
        <v>4.0266730663741157</v>
      </c>
      <c r="AA82">
        <f t="shared" si="17"/>
        <v>7.9655991407349154</v>
      </c>
      <c r="AB82">
        <f t="shared" si="18"/>
        <v>-12.549822602558908</v>
      </c>
      <c r="AC82">
        <f t="shared" si="19"/>
        <v>15.844444283153225</v>
      </c>
      <c r="AD82">
        <v>1.42737</v>
      </c>
      <c r="AE82">
        <v>1.3597399999999999</v>
      </c>
      <c r="AF82">
        <v>1.3581099999999999</v>
      </c>
      <c r="AG82">
        <v>1.6032299999999999</v>
      </c>
      <c r="AH82">
        <v>1.5960700000000001</v>
      </c>
      <c r="AI82">
        <v>1.4102699999999999</v>
      </c>
      <c r="AJ82">
        <v>3265</v>
      </c>
      <c r="AK82">
        <v>29074</v>
      </c>
      <c r="AL82">
        <v>117</v>
      </c>
      <c r="AM82">
        <v>974</v>
      </c>
      <c r="AN82">
        <v>72</v>
      </c>
      <c r="AO82">
        <v>648</v>
      </c>
      <c r="AP82">
        <v>36</v>
      </c>
      <c r="AQ82">
        <v>318</v>
      </c>
      <c r="AR82">
        <v>1694.97</v>
      </c>
      <c r="AS82">
        <v>444.53300000000002</v>
      </c>
      <c r="AT82">
        <v>5932.4</v>
      </c>
      <c r="AU82">
        <v>111.133</v>
      </c>
      <c r="AV82">
        <v>8334</v>
      </c>
      <c r="AW82">
        <v>810.84500000000003</v>
      </c>
      <c r="AX82">
        <v>834.90599999999995</v>
      </c>
      <c r="AY82">
        <v>752.52</v>
      </c>
      <c r="AZ82">
        <v>844.54399999999998</v>
      </c>
      <c r="BA82">
        <v>930.41700000000003</v>
      </c>
      <c r="BB82">
        <v>846.51700000000005</v>
      </c>
      <c r="BC82">
        <v>715.5</v>
      </c>
      <c r="BD82">
        <v>767.41</v>
      </c>
      <c r="BE82">
        <v>0.222858</v>
      </c>
      <c r="BF82">
        <v>0.211761</v>
      </c>
      <c r="BG82">
        <v>0</v>
      </c>
      <c r="BH82">
        <v>0</v>
      </c>
      <c r="BI82">
        <v>0</v>
      </c>
      <c r="BJ82" s="1">
        <v>5.2100000000000001E-6</v>
      </c>
      <c r="BK82">
        <f t="shared" si="22"/>
        <v>9.083700440528629</v>
      </c>
      <c r="BL82">
        <f t="shared" si="23"/>
        <v>15.289698786753874</v>
      </c>
      <c r="BM82">
        <v>0</v>
      </c>
      <c r="BN82">
        <v>0</v>
      </c>
      <c r="BO82">
        <v>1.10439</v>
      </c>
      <c r="BP82">
        <v>1.05026</v>
      </c>
      <c r="BQ82">
        <v>1.3654999999999999</v>
      </c>
      <c r="BR82">
        <v>1.2882899999999999</v>
      </c>
      <c r="BS82">
        <v>1.37229</v>
      </c>
      <c r="BT82">
        <v>1.0162800000000001</v>
      </c>
      <c r="BU82">
        <v>761</v>
      </c>
      <c r="BV82">
        <v>7084</v>
      </c>
      <c r="BW82">
        <v>25</v>
      </c>
      <c r="BX82">
        <v>217</v>
      </c>
      <c r="BY82">
        <v>12</v>
      </c>
      <c r="BZ82">
        <v>149</v>
      </c>
      <c r="CA82">
        <v>8</v>
      </c>
      <c r="CB82">
        <v>78</v>
      </c>
    </row>
    <row r="83" spans="1:80" x14ac:dyDescent="0.25">
      <c r="A83" s="1">
        <v>20230800000000</v>
      </c>
      <c r="B83">
        <v>100</v>
      </c>
      <c r="C83">
        <v>10</v>
      </c>
      <c r="D83">
        <v>15</v>
      </c>
      <c r="E83">
        <v>1</v>
      </c>
      <c r="F83">
        <v>802.73199999999997</v>
      </c>
      <c r="G83">
        <v>7521.13</v>
      </c>
      <c r="H83">
        <v>2983.08</v>
      </c>
      <c r="I83">
        <v>26323.9</v>
      </c>
      <c r="J83">
        <v>745.77</v>
      </c>
      <c r="K83">
        <v>34543</v>
      </c>
      <c r="L83">
        <v>791.15099999999995</v>
      </c>
      <c r="M83">
        <v>806.33299999999997</v>
      </c>
      <c r="N83">
        <v>803.18299999999999</v>
      </c>
      <c r="O83">
        <v>799.59400000000005</v>
      </c>
      <c r="P83">
        <v>704.673</v>
      </c>
      <c r="Q83">
        <v>784.86</v>
      </c>
      <c r="R83">
        <v>743.76800000000003</v>
      </c>
      <c r="S83">
        <v>751.61900000000003</v>
      </c>
      <c r="T83">
        <v>0.23938699999999999</v>
      </c>
      <c r="U83">
        <v>0.23108899999999999</v>
      </c>
      <c r="V83">
        <f t="shared" si="20"/>
        <v>-0.37750194380386853</v>
      </c>
      <c r="W83">
        <f t="shared" si="21"/>
        <v>-0.63157053203821523</v>
      </c>
      <c r="X83" s="1">
        <v>7.2899999999999997E-6</v>
      </c>
      <c r="Y83" s="1">
        <v>5.4999999999999999E-6</v>
      </c>
      <c r="Z83">
        <f t="shared" si="16"/>
        <v>2.5897387547997774</v>
      </c>
      <c r="AA83">
        <f t="shared" si="17"/>
        <v>8.9405927113746788</v>
      </c>
      <c r="AB83">
        <f t="shared" si="18"/>
        <v>-4.4977173360120002</v>
      </c>
      <c r="AC83">
        <f t="shared" si="19"/>
        <v>3.4780841504750399</v>
      </c>
      <c r="AD83">
        <v>1.4402600000000001</v>
      </c>
      <c r="AE83">
        <v>1.2741</v>
      </c>
      <c r="AF83">
        <v>1.48316</v>
      </c>
      <c r="AG83">
        <v>1.4967699999999999</v>
      </c>
      <c r="AH83">
        <v>1.4256899999999999</v>
      </c>
      <c r="AI83">
        <v>1.34816</v>
      </c>
      <c r="AJ83">
        <v>4830</v>
      </c>
      <c r="AK83">
        <v>27543</v>
      </c>
      <c r="AL83">
        <v>186</v>
      </c>
      <c r="AM83">
        <v>913</v>
      </c>
      <c r="AN83">
        <v>110</v>
      </c>
      <c r="AO83">
        <v>598</v>
      </c>
      <c r="AP83">
        <v>56</v>
      </c>
      <c r="AQ83">
        <v>307</v>
      </c>
      <c r="AR83">
        <v>309490</v>
      </c>
      <c r="AS83" s="1">
        <v>4310000</v>
      </c>
      <c r="AT83" s="1">
        <v>1080000</v>
      </c>
      <c r="AU83" s="1">
        <v>1080000</v>
      </c>
      <c r="AV83">
        <v>8077</v>
      </c>
      <c r="AW83">
        <v>695.54399999999998</v>
      </c>
      <c r="AX83">
        <v>850.93600000000004</v>
      </c>
      <c r="AY83">
        <v>726.85</v>
      </c>
      <c r="AZ83">
        <v>903.01499999999999</v>
      </c>
      <c r="BA83">
        <v>744.55600000000004</v>
      </c>
      <c r="BB83">
        <v>939.298</v>
      </c>
      <c r="BC83">
        <v>704.88199999999995</v>
      </c>
      <c r="BD83">
        <v>716.2</v>
      </c>
      <c r="BE83">
        <v>0.19604099999999999</v>
      </c>
      <c r="BF83">
        <v>0.20926700000000001</v>
      </c>
      <c r="BG83">
        <v>0</v>
      </c>
      <c r="BH83">
        <v>0</v>
      </c>
      <c r="BI83">
        <v>0</v>
      </c>
      <c r="BJ83" s="1">
        <v>1.4699999999999999E-6</v>
      </c>
      <c r="BK83">
        <f t="shared" si="22"/>
        <v>-4.0425844346549269</v>
      </c>
      <c r="BL83">
        <f t="shared" si="23"/>
        <v>17.615556942811867</v>
      </c>
      <c r="BM83">
        <v>0</v>
      </c>
      <c r="BN83">
        <v>0</v>
      </c>
      <c r="BO83">
        <v>1.1266700000000001</v>
      </c>
      <c r="BP83">
        <v>0.98905900000000002</v>
      </c>
      <c r="BQ83">
        <v>1.3305899999999999</v>
      </c>
      <c r="BR83">
        <v>1.14137</v>
      </c>
      <c r="BS83">
        <v>1.01098</v>
      </c>
      <c r="BT83">
        <v>0.94983899999999999</v>
      </c>
      <c r="BU83">
        <v>1181</v>
      </c>
      <c r="BV83">
        <v>6423</v>
      </c>
      <c r="BW83">
        <v>40</v>
      </c>
      <c r="BX83">
        <v>198</v>
      </c>
      <c r="BY83">
        <v>27</v>
      </c>
      <c r="BZ83">
        <v>131</v>
      </c>
      <c r="CA83">
        <v>17</v>
      </c>
      <c r="CB83">
        <v>60</v>
      </c>
    </row>
    <row r="84" spans="1:80" x14ac:dyDescent="0.25">
      <c r="A84" s="1">
        <v>20230800000000</v>
      </c>
      <c r="B84">
        <v>100</v>
      </c>
      <c r="C84">
        <v>10</v>
      </c>
      <c r="D84">
        <v>20</v>
      </c>
      <c r="E84">
        <v>1</v>
      </c>
      <c r="F84">
        <v>770.80399999999997</v>
      </c>
      <c r="G84">
        <v>7481.67</v>
      </c>
      <c r="H84">
        <v>3036.5</v>
      </c>
      <c r="I84">
        <v>26185.8</v>
      </c>
      <c r="J84">
        <v>759.125</v>
      </c>
      <c r="K84">
        <v>34728</v>
      </c>
      <c r="L84">
        <v>760.93700000000001</v>
      </c>
      <c r="M84">
        <v>772.94799999999998</v>
      </c>
      <c r="N84">
        <v>750.67200000000003</v>
      </c>
      <c r="O84">
        <v>807.57</v>
      </c>
      <c r="P84">
        <v>713.73900000000003</v>
      </c>
      <c r="Q84">
        <v>790.40800000000002</v>
      </c>
      <c r="R84">
        <v>742.971</v>
      </c>
      <c r="S84">
        <v>712.495</v>
      </c>
      <c r="T84">
        <v>0.23615800000000001</v>
      </c>
      <c r="U84">
        <v>0.227797</v>
      </c>
      <c r="V84">
        <f t="shared" si="20"/>
        <v>-0.9001765649442427</v>
      </c>
      <c r="W84">
        <f t="shared" si="21"/>
        <v>1.147886104115869</v>
      </c>
      <c r="X84" s="1">
        <v>1.47E-5</v>
      </c>
      <c r="Y84" s="1">
        <v>8.7499999999999992E-6</v>
      </c>
      <c r="Z84">
        <f t="shared" si="16"/>
        <v>1.2059448710916121</v>
      </c>
      <c r="AA84">
        <f t="shared" si="17"/>
        <v>1.0884528690074506</v>
      </c>
      <c r="AB84">
        <f t="shared" si="18"/>
        <v>2.5061010553698986</v>
      </c>
      <c r="AC84">
        <f t="shared" si="19"/>
        <v>11.804582767805956</v>
      </c>
      <c r="AD84">
        <v>1.3364499999999999</v>
      </c>
      <c r="AE84">
        <v>1.3384100000000001</v>
      </c>
      <c r="AF84">
        <v>1.5919300000000001</v>
      </c>
      <c r="AG84">
        <v>1.57009</v>
      </c>
      <c r="AH84">
        <v>1.5404100000000001</v>
      </c>
      <c r="AI84">
        <v>1.3754999999999999</v>
      </c>
      <c r="AJ84">
        <v>6581</v>
      </c>
      <c r="AK84">
        <v>26021</v>
      </c>
      <c r="AL84">
        <v>232</v>
      </c>
      <c r="AM84">
        <v>821</v>
      </c>
      <c r="AN84">
        <v>142</v>
      </c>
      <c r="AO84">
        <v>564</v>
      </c>
      <c r="AP84">
        <v>68</v>
      </c>
      <c r="AQ84">
        <v>299</v>
      </c>
      <c r="AR84">
        <v>309366</v>
      </c>
      <c r="AS84" s="1">
        <v>4310000</v>
      </c>
      <c r="AT84" s="1">
        <v>1080000</v>
      </c>
      <c r="AU84" s="1">
        <v>1080000</v>
      </c>
      <c r="AV84">
        <v>7602</v>
      </c>
      <c r="AW84">
        <v>626.505</v>
      </c>
      <c r="AX84">
        <v>877.77499999999998</v>
      </c>
      <c r="AY84">
        <v>681.2</v>
      </c>
      <c r="AZ84">
        <v>850.03499999999997</v>
      </c>
      <c r="BA84">
        <v>555.93799999999999</v>
      </c>
      <c r="BB84">
        <v>861.44</v>
      </c>
      <c r="BC84">
        <v>715.81200000000001</v>
      </c>
      <c r="BD84">
        <v>698.19299999999998</v>
      </c>
      <c r="BE84">
        <v>0.17782500000000001</v>
      </c>
      <c r="BF84">
        <v>0.21055399999999999</v>
      </c>
      <c r="BG84">
        <v>0</v>
      </c>
      <c r="BH84">
        <v>0</v>
      </c>
      <c r="BI84" s="1">
        <v>1.2099999999999999E-5</v>
      </c>
      <c r="BJ84" s="1">
        <v>1.64E-6</v>
      </c>
      <c r="BK84">
        <f t="shared" si="22"/>
        <v>-12.958883994126284</v>
      </c>
      <c r="BL84">
        <f t="shared" si="23"/>
        <v>0.60965043228808447</v>
      </c>
      <c r="BM84">
        <v>0</v>
      </c>
      <c r="BN84">
        <v>0</v>
      </c>
      <c r="BO84">
        <v>0.96376600000000001</v>
      </c>
      <c r="BP84">
        <v>0.96712299999999995</v>
      </c>
      <c r="BQ84">
        <v>1.2892300000000001</v>
      </c>
      <c r="BR84">
        <v>1.0143899999999999</v>
      </c>
      <c r="BS84">
        <v>1.0985499999999999</v>
      </c>
      <c r="BT84">
        <v>0.98085</v>
      </c>
      <c r="BU84">
        <v>1486</v>
      </c>
      <c r="BV84">
        <v>5642</v>
      </c>
      <c r="BW84">
        <v>55</v>
      </c>
      <c r="BX84">
        <v>198</v>
      </c>
      <c r="BY84">
        <v>32</v>
      </c>
      <c r="BZ84">
        <v>116</v>
      </c>
      <c r="CA84">
        <v>16</v>
      </c>
      <c r="CB84">
        <v>57</v>
      </c>
    </row>
    <row r="85" spans="1:80" x14ac:dyDescent="0.25">
      <c r="A85" s="1">
        <v>20230800000000</v>
      </c>
      <c r="B85">
        <v>100</v>
      </c>
      <c r="C85">
        <v>10</v>
      </c>
      <c r="D85">
        <v>25</v>
      </c>
      <c r="E85">
        <v>1</v>
      </c>
      <c r="F85">
        <v>808.178</v>
      </c>
      <c r="G85">
        <v>7673.05</v>
      </c>
      <c r="H85">
        <v>3094.47</v>
      </c>
      <c r="I85">
        <v>26855.7</v>
      </c>
      <c r="J85">
        <v>773.61800000000005</v>
      </c>
      <c r="K85">
        <v>34407</v>
      </c>
      <c r="L85">
        <v>812.44799999999998</v>
      </c>
      <c r="M85">
        <v>805.59500000000003</v>
      </c>
      <c r="N85">
        <v>836.73599999999999</v>
      </c>
      <c r="O85">
        <v>822.86199999999997</v>
      </c>
      <c r="P85">
        <v>849.27200000000005</v>
      </c>
      <c r="Q85">
        <v>795.13599999999997</v>
      </c>
      <c r="R85">
        <v>942.30200000000002</v>
      </c>
      <c r="S85">
        <v>796.99599999999998</v>
      </c>
      <c r="T85">
        <v>0.24540699999999999</v>
      </c>
      <c r="U85">
        <v>0.235041</v>
      </c>
      <c r="V85">
        <f t="shared" si="20"/>
        <v>1.6347821019043327</v>
      </c>
      <c r="W85">
        <f t="shared" si="21"/>
        <v>3.0789063436862878</v>
      </c>
      <c r="X85" s="1">
        <v>1.22E-5</v>
      </c>
      <c r="Y85" s="1">
        <v>5.49E-6</v>
      </c>
      <c r="Z85">
        <f t="shared" si="16"/>
        <v>5.169620817334061</v>
      </c>
      <c r="AA85">
        <f t="shared" si="17"/>
        <v>12.94797512972179</v>
      </c>
      <c r="AB85">
        <f t="shared" si="18"/>
        <v>7.8376829511722423</v>
      </c>
      <c r="AC85">
        <f t="shared" si="19"/>
        <v>12.252407876496086</v>
      </c>
      <c r="AD85">
        <v>1.4932399999999999</v>
      </c>
      <c r="AE85">
        <v>1.35423</v>
      </c>
      <c r="AF85">
        <v>1.6747300000000001</v>
      </c>
      <c r="AG85">
        <v>1.55446</v>
      </c>
      <c r="AH85">
        <v>1.5465800000000001</v>
      </c>
      <c r="AI85">
        <v>1.39602</v>
      </c>
      <c r="AJ85">
        <v>7993</v>
      </c>
      <c r="AK85">
        <v>24300</v>
      </c>
      <c r="AL85">
        <v>273</v>
      </c>
      <c r="AM85">
        <v>769</v>
      </c>
      <c r="AN85">
        <v>191</v>
      </c>
      <c r="AO85">
        <v>522</v>
      </c>
      <c r="AP85">
        <v>86</v>
      </c>
      <c r="AQ85">
        <v>273</v>
      </c>
      <c r="AR85">
        <v>309468</v>
      </c>
      <c r="AS85" s="1">
        <v>4310000</v>
      </c>
      <c r="AT85" s="1">
        <v>1080000</v>
      </c>
      <c r="AU85" s="1">
        <v>1080000</v>
      </c>
      <c r="AV85">
        <v>8197</v>
      </c>
      <c r="AW85">
        <v>775.89300000000003</v>
      </c>
      <c r="AX85">
        <v>782.45299999999997</v>
      </c>
      <c r="AY85">
        <v>781</v>
      </c>
      <c r="AZ85">
        <v>808.83199999999999</v>
      </c>
      <c r="BA85">
        <v>766.024</v>
      </c>
      <c r="BB85">
        <v>894.27800000000002</v>
      </c>
      <c r="BC85">
        <v>736.55200000000002</v>
      </c>
      <c r="BD85">
        <v>863.79399999999998</v>
      </c>
      <c r="BE85">
        <v>0.21075099999999999</v>
      </c>
      <c r="BF85">
        <v>0.198239</v>
      </c>
      <c r="BG85">
        <v>0</v>
      </c>
      <c r="BH85">
        <v>0</v>
      </c>
      <c r="BI85" s="1">
        <v>1.42E-5</v>
      </c>
      <c r="BJ85" s="1">
        <v>3.8399999999999997E-6</v>
      </c>
      <c r="BK85">
        <f t="shared" si="22"/>
        <v>3.1576113558492338</v>
      </c>
      <c r="BL85">
        <f t="shared" si="23"/>
        <v>21.237966189455129</v>
      </c>
      <c r="BM85">
        <v>0</v>
      </c>
      <c r="BN85">
        <v>0</v>
      </c>
      <c r="BO85">
        <v>1.16137</v>
      </c>
      <c r="BP85">
        <v>1.0346200000000001</v>
      </c>
      <c r="BQ85">
        <v>1.44529</v>
      </c>
      <c r="BR85">
        <v>1.1773400000000001</v>
      </c>
      <c r="BS85">
        <v>0.778748</v>
      </c>
      <c r="BT85">
        <v>1.0799099999999999</v>
      </c>
      <c r="BU85">
        <v>1949</v>
      </c>
      <c r="BV85">
        <v>5751</v>
      </c>
      <c r="BW85">
        <v>65</v>
      </c>
      <c r="BX85">
        <v>179</v>
      </c>
      <c r="BY85">
        <v>41</v>
      </c>
      <c r="BZ85">
        <v>115</v>
      </c>
      <c r="CA85">
        <v>29</v>
      </c>
      <c r="CB85">
        <v>68</v>
      </c>
    </row>
    <row r="86" spans="1:80" x14ac:dyDescent="0.25">
      <c r="A86" s="1">
        <v>20230800000000</v>
      </c>
      <c r="B86">
        <v>100</v>
      </c>
      <c r="C86">
        <v>10</v>
      </c>
      <c r="D86">
        <v>30</v>
      </c>
      <c r="E86">
        <v>1</v>
      </c>
      <c r="F86">
        <v>868.37800000000004</v>
      </c>
      <c r="G86">
        <v>8087.06</v>
      </c>
      <c r="H86">
        <v>3160.69</v>
      </c>
      <c r="I86">
        <v>28304.7</v>
      </c>
      <c r="J86">
        <v>790.17200000000003</v>
      </c>
      <c r="K86">
        <v>34683</v>
      </c>
      <c r="L86">
        <v>896.63499999999999</v>
      </c>
      <c r="M86">
        <v>853.822</v>
      </c>
      <c r="N86">
        <v>889.10500000000002</v>
      </c>
      <c r="O86">
        <v>916.30200000000002</v>
      </c>
      <c r="P86">
        <v>984.31500000000005</v>
      </c>
      <c r="Q86">
        <v>815.64099999999996</v>
      </c>
      <c r="R86">
        <v>911.904</v>
      </c>
      <c r="S86">
        <v>907.73800000000006</v>
      </c>
      <c r="T86">
        <v>0.25853399999999999</v>
      </c>
      <c r="U86">
        <v>0.243863</v>
      </c>
      <c r="V86">
        <f t="shared" si="20"/>
        <v>7.1186270055618657</v>
      </c>
      <c r="W86">
        <f t="shared" si="21"/>
        <v>5.284739710330312</v>
      </c>
      <c r="X86" s="1">
        <v>7.5599999999999996E-6</v>
      </c>
      <c r="Y86" s="1">
        <v>5.1800000000000004E-6</v>
      </c>
      <c r="Z86">
        <f t="shared" si="16"/>
        <v>10.795220789906743</v>
      </c>
      <c r="AA86">
        <f t="shared" si="17"/>
        <v>10.488933936432543</v>
      </c>
      <c r="AB86">
        <f t="shared" si="18"/>
        <v>11.423622513699208</v>
      </c>
      <c r="AC86">
        <f t="shared" si="19"/>
        <v>9.9573949207777908</v>
      </c>
      <c r="AD86">
        <v>1.4607300000000001</v>
      </c>
      <c r="AE86">
        <v>1.4008</v>
      </c>
      <c r="AF86">
        <v>1.7304200000000001</v>
      </c>
      <c r="AG86">
        <v>1.57901</v>
      </c>
      <c r="AH86">
        <v>1.5149600000000001</v>
      </c>
      <c r="AI86">
        <v>1.5182800000000001</v>
      </c>
      <c r="AJ86">
        <v>9729</v>
      </c>
      <c r="AK86">
        <v>22848</v>
      </c>
      <c r="AL86">
        <v>313</v>
      </c>
      <c r="AM86">
        <v>782</v>
      </c>
      <c r="AN86">
        <v>213</v>
      </c>
      <c r="AO86">
        <v>465</v>
      </c>
      <c r="AP86">
        <v>104</v>
      </c>
      <c r="AQ86">
        <v>229</v>
      </c>
      <c r="AR86">
        <v>309593</v>
      </c>
      <c r="AS86" s="1">
        <v>4310000</v>
      </c>
      <c r="AT86" s="1">
        <v>1080000</v>
      </c>
      <c r="AU86" s="1">
        <v>1080000</v>
      </c>
      <c r="AV86">
        <v>8693</v>
      </c>
      <c r="AW86">
        <v>796.02200000000005</v>
      </c>
      <c r="AX86">
        <v>826.52</v>
      </c>
      <c r="AY86">
        <v>750.5</v>
      </c>
      <c r="AZ86">
        <v>860.29200000000003</v>
      </c>
      <c r="BA86">
        <v>905.45799999999997</v>
      </c>
      <c r="BB86">
        <v>798.57</v>
      </c>
      <c r="BC86">
        <v>854.44</v>
      </c>
      <c r="BD86">
        <v>802.17200000000003</v>
      </c>
      <c r="BE86">
        <v>0.20469599999999999</v>
      </c>
      <c r="BF86">
        <v>0.20591899999999999</v>
      </c>
      <c r="BG86">
        <v>0</v>
      </c>
      <c r="BH86">
        <v>0</v>
      </c>
      <c r="BI86" s="1">
        <v>8.3999999999999992E-6</v>
      </c>
      <c r="BJ86" s="1">
        <v>3.5599999999999998E-6</v>
      </c>
      <c r="BK86">
        <f t="shared" si="22"/>
        <v>0.1938325991189328</v>
      </c>
      <c r="BL86">
        <f t="shared" si="23"/>
        <v>13.441956894373874</v>
      </c>
      <c r="BM86">
        <v>0</v>
      </c>
      <c r="BN86">
        <v>0</v>
      </c>
      <c r="BO86">
        <v>1.0866899999999999</v>
      </c>
      <c r="BP86">
        <v>0.98543999999999998</v>
      </c>
      <c r="BQ86">
        <v>1.3494299999999999</v>
      </c>
      <c r="BR86">
        <v>1.2375499999999999</v>
      </c>
      <c r="BS86">
        <v>1.03495</v>
      </c>
      <c r="BT86">
        <v>1.0370999999999999</v>
      </c>
      <c r="BU86">
        <v>2443</v>
      </c>
      <c r="BV86">
        <v>5712</v>
      </c>
      <c r="BW86">
        <v>80</v>
      </c>
      <c r="BX86">
        <v>209</v>
      </c>
      <c r="BY86">
        <v>59</v>
      </c>
      <c r="BZ86">
        <v>107</v>
      </c>
      <c r="CA86">
        <v>25</v>
      </c>
      <c r="CB86">
        <v>58</v>
      </c>
    </row>
    <row r="87" spans="1:80" x14ac:dyDescent="0.25">
      <c r="A87" s="1">
        <v>20230800000000</v>
      </c>
      <c r="B87">
        <v>100</v>
      </c>
      <c r="C87">
        <v>10</v>
      </c>
      <c r="D87">
        <v>35</v>
      </c>
      <c r="E87">
        <v>1</v>
      </c>
      <c r="F87">
        <v>966.25199999999995</v>
      </c>
      <c r="G87">
        <v>8624.68</v>
      </c>
      <c r="H87">
        <v>3269.59</v>
      </c>
      <c r="I87">
        <v>30186.400000000001</v>
      </c>
      <c r="J87">
        <v>817.399</v>
      </c>
      <c r="K87">
        <v>34720</v>
      </c>
      <c r="L87">
        <v>968.84500000000003</v>
      </c>
      <c r="M87">
        <v>964.96500000000003</v>
      </c>
      <c r="N87">
        <v>969.39599999999996</v>
      </c>
      <c r="O87">
        <v>965.70799999999997</v>
      </c>
      <c r="P87">
        <v>972.31799999999998</v>
      </c>
      <c r="Q87">
        <v>973.71900000000005</v>
      </c>
      <c r="R87">
        <v>1010.35</v>
      </c>
      <c r="S87">
        <v>905.38099999999997</v>
      </c>
      <c r="T87">
        <v>0.27134000000000003</v>
      </c>
      <c r="U87">
        <v>0.26165500000000003</v>
      </c>
      <c r="V87">
        <f t="shared" si="20"/>
        <v>14.239770690749085</v>
      </c>
      <c r="W87">
        <f t="shared" si="21"/>
        <v>8.9122729877017033</v>
      </c>
      <c r="X87" s="1">
        <v>8.4200000000000007E-6</v>
      </c>
      <c r="Y87" s="1">
        <v>6.1E-6</v>
      </c>
      <c r="Z87">
        <f t="shared" si="16"/>
        <v>16.283255622600123</v>
      </c>
      <c r="AA87">
        <f t="shared" si="17"/>
        <v>14.565904724445177</v>
      </c>
      <c r="AB87">
        <f t="shared" si="18"/>
        <v>8.7829440892202939</v>
      </c>
      <c r="AC87">
        <f t="shared" si="19"/>
        <v>14.565566095937637</v>
      </c>
      <c r="AD87">
        <v>1.5146299999999999</v>
      </c>
      <c r="AE87">
        <v>1.39286</v>
      </c>
      <c r="AF87">
        <v>1.6894100000000001</v>
      </c>
      <c r="AG87">
        <v>1.5513399999999999</v>
      </c>
      <c r="AH87">
        <v>1.5784499999999999</v>
      </c>
      <c r="AI87">
        <v>1.4300600000000001</v>
      </c>
      <c r="AJ87">
        <v>11376</v>
      </c>
      <c r="AK87">
        <v>21165</v>
      </c>
      <c r="AL87">
        <v>381</v>
      </c>
      <c r="AM87">
        <v>698</v>
      </c>
      <c r="AN87">
        <v>277</v>
      </c>
      <c r="AO87">
        <v>459</v>
      </c>
      <c r="AP87">
        <v>133</v>
      </c>
      <c r="AQ87">
        <v>231</v>
      </c>
      <c r="AR87">
        <v>310122</v>
      </c>
      <c r="AS87" s="1">
        <v>4310000</v>
      </c>
      <c r="AT87" s="1">
        <v>1090000</v>
      </c>
      <c r="AU87" s="1">
        <v>1080000</v>
      </c>
      <c r="AV87">
        <v>9621</v>
      </c>
      <c r="AW87">
        <v>957.48199999999997</v>
      </c>
      <c r="AX87">
        <v>1067.79</v>
      </c>
      <c r="AY87">
        <v>990.14400000000001</v>
      </c>
      <c r="AZ87">
        <v>991.31899999999996</v>
      </c>
      <c r="BA87">
        <v>991.471</v>
      </c>
      <c r="BB87">
        <v>1235.96</v>
      </c>
      <c r="BC87">
        <v>906.75699999999995</v>
      </c>
      <c r="BD87">
        <v>1055.75</v>
      </c>
      <c r="BE87">
        <v>0.238344</v>
      </c>
      <c r="BF87">
        <v>0.24857499999999999</v>
      </c>
      <c r="BG87">
        <v>0</v>
      </c>
      <c r="BH87">
        <v>0</v>
      </c>
      <c r="BI87" s="1">
        <v>4.5199999999999999E-6</v>
      </c>
      <c r="BJ87" s="1">
        <v>3.1E-6</v>
      </c>
      <c r="BK87">
        <f t="shared" si="22"/>
        <v>16.663729809104254</v>
      </c>
      <c r="BL87">
        <f t="shared" si="23"/>
        <v>16.745969939222842</v>
      </c>
      <c r="BM87">
        <v>0</v>
      </c>
      <c r="BN87">
        <v>0</v>
      </c>
      <c r="BO87">
        <v>1.1183399999999999</v>
      </c>
      <c r="BP87">
        <v>1.0144500000000001</v>
      </c>
      <c r="BQ87">
        <v>1.4033100000000001</v>
      </c>
      <c r="BR87">
        <v>1.1269899999999999</v>
      </c>
      <c r="BS87">
        <v>1.0430999999999999</v>
      </c>
      <c r="BT87">
        <v>0.990394</v>
      </c>
      <c r="BU87">
        <v>3091</v>
      </c>
      <c r="BV87">
        <v>5930</v>
      </c>
      <c r="BW87">
        <v>111</v>
      </c>
      <c r="BX87">
        <v>191</v>
      </c>
      <c r="BY87">
        <v>85</v>
      </c>
      <c r="BZ87">
        <v>124</v>
      </c>
      <c r="CA87">
        <v>37</v>
      </c>
      <c r="CB87">
        <v>52</v>
      </c>
    </row>
    <row r="88" spans="1:80" x14ac:dyDescent="0.25">
      <c r="A88" s="1">
        <v>20230800000000</v>
      </c>
      <c r="B88">
        <v>100</v>
      </c>
      <c r="C88">
        <v>10</v>
      </c>
      <c r="D88">
        <v>40</v>
      </c>
      <c r="E88">
        <v>1</v>
      </c>
      <c r="F88">
        <v>928.76700000000005</v>
      </c>
      <c r="G88">
        <v>8514.98</v>
      </c>
      <c r="H88">
        <v>3266.68</v>
      </c>
      <c r="I88">
        <v>29802.400000000001</v>
      </c>
      <c r="J88">
        <v>816.66899999999998</v>
      </c>
      <c r="K88">
        <v>34724</v>
      </c>
      <c r="L88">
        <v>938.649</v>
      </c>
      <c r="M88">
        <v>923.46</v>
      </c>
      <c r="N88">
        <v>924.21699999999998</v>
      </c>
      <c r="O88">
        <v>926.34299999999996</v>
      </c>
      <c r="P88">
        <v>916.73599999999999</v>
      </c>
      <c r="Q88">
        <v>893.34100000000001</v>
      </c>
      <c r="R88">
        <v>888.24099999999999</v>
      </c>
      <c r="S88">
        <v>938.59699999999998</v>
      </c>
      <c r="T88">
        <v>0.270841</v>
      </c>
      <c r="U88">
        <v>0.25546400000000002</v>
      </c>
      <c r="V88">
        <f t="shared" si="20"/>
        <v>12.786719349160149</v>
      </c>
      <c r="W88">
        <f t="shared" si="21"/>
        <v>8.8153389028793718</v>
      </c>
      <c r="X88" s="1">
        <v>9.3300000000000005E-6</v>
      </c>
      <c r="Y88" s="1">
        <v>8.7800000000000006E-6</v>
      </c>
      <c r="Z88">
        <f t="shared" si="16"/>
        <v>16.069408255622601</v>
      </c>
      <c r="AA88">
        <f t="shared" si="17"/>
        <v>14.631711117498453</v>
      </c>
      <c r="AB88">
        <f t="shared" si="18"/>
        <v>7.9716164094242732</v>
      </c>
      <c r="AC88">
        <f t="shared" si="19"/>
        <v>10.311590468655881</v>
      </c>
      <c r="AD88">
        <v>1.5155000000000001</v>
      </c>
      <c r="AE88">
        <v>1.34378</v>
      </c>
      <c r="AF88">
        <v>1.6768099999999999</v>
      </c>
      <c r="AG88">
        <v>1.60738</v>
      </c>
      <c r="AH88">
        <v>1.5198400000000001</v>
      </c>
      <c r="AI88">
        <v>1.4131800000000001</v>
      </c>
      <c r="AJ88">
        <v>13148</v>
      </c>
      <c r="AK88">
        <v>19392</v>
      </c>
      <c r="AL88">
        <v>411</v>
      </c>
      <c r="AM88">
        <v>665</v>
      </c>
      <c r="AN88">
        <v>318</v>
      </c>
      <c r="AO88">
        <v>431</v>
      </c>
      <c r="AP88">
        <v>158</v>
      </c>
      <c r="AQ88">
        <v>201</v>
      </c>
      <c r="AR88">
        <v>2033.12</v>
      </c>
      <c r="AS88">
        <v>509.26</v>
      </c>
      <c r="AT88">
        <v>7115.92</v>
      </c>
      <c r="AU88">
        <v>127.315</v>
      </c>
      <c r="AV88">
        <v>9534</v>
      </c>
      <c r="AW88">
        <v>848.41399999999999</v>
      </c>
      <c r="AX88">
        <v>898.71</v>
      </c>
      <c r="AY88">
        <v>747.505</v>
      </c>
      <c r="AZ88">
        <v>908.24599999999998</v>
      </c>
      <c r="BA88">
        <v>805.96600000000001</v>
      </c>
      <c r="BB88">
        <v>829.65499999999997</v>
      </c>
      <c r="BC88">
        <v>844.27800000000002</v>
      </c>
      <c r="BD88">
        <v>988.18399999999997</v>
      </c>
      <c r="BE88">
        <v>0.22874</v>
      </c>
      <c r="BF88">
        <v>0.220744</v>
      </c>
      <c r="BG88">
        <v>0</v>
      </c>
      <c r="BH88">
        <v>0</v>
      </c>
      <c r="BI88" s="1">
        <v>8.85E-6</v>
      </c>
      <c r="BJ88" s="1">
        <v>7.7300000000000005E-6</v>
      </c>
      <c r="BK88">
        <f t="shared" si="22"/>
        <v>11.962799804209489</v>
      </c>
      <c r="BL88">
        <f t="shared" si="23"/>
        <v>17.593634581376843</v>
      </c>
      <c r="BM88">
        <v>0</v>
      </c>
      <c r="BN88">
        <v>0</v>
      </c>
      <c r="BO88">
        <v>1.12646</v>
      </c>
      <c r="BP88">
        <v>1.0061500000000001</v>
      </c>
      <c r="BQ88">
        <v>1.30697</v>
      </c>
      <c r="BR88">
        <v>1.0849299999999999</v>
      </c>
      <c r="BS88">
        <v>1.1494599999999999</v>
      </c>
      <c r="BT88">
        <v>0.94279000000000002</v>
      </c>
      <c r="BU88">
        <v>3523</v>
      </c>
      <c r="BV88">
        <v>5445</v>
      </c>
      <c r="BW88">
        <v>101</v>
      </c>
      <c r="BX88">
        <v>179</v>
      </c>
      <c r="BY88">
        <v>88</v>
      </c>
      <c r="BZ88">
        <v>113</v>
      </c>
      <c r="CA88">
        <v>36</v>
      </c>
      <c r="CB88">
        <v>49</v>
      </c>
    </row>
    <row r="89" spans="1:80" x14ac:dyDescent="0.25">
      <c r="A89" s="1">
        <v>20230800000000</v>
      </c>
      <c r="B89">
        <v>100</v>
      </c>
      <c r="C89">
        <v>10</v>
      </c>
      <c r="D89">
        <v>45</v>
      </c>
      <c r="E89">
        <v>1</v>
      </c>
      <c r="F89">
        <v>974.08</v>
      </c>
      <c r="G89">
        <v>8761.32</v>
      </c>
      <c r="H89">
        <v>3281.99</v>
      </c>
      <c r="I89">
        <v>30664.6</v>
      </c>
      <c r="J89">
        <v>820.49699999999996</v>
      </c>
      <c r="K89">
        <v>34804</v>
      </c>
      <c r="L89">
        <v>999.26199999999994</v>
      </c>
      <c r="M89">
        <v>954.57600000000002</v>
      </c>
      <c r="N89">
        <v>1005.52</v>
      </c>
      <c r="O89">
        <v>914.79100000000005</v>
      </c>
      <c r="P89">
        <v>1045.72</v>
      </c>
      <c r="Q89">
        <v>883.85799999999995</v>
      </c>
      <c r="R89">
        <v>1021.29</v>
      </c>
      <c r="S89">
        <v>942.15800000000002</v>
      </c>
      <c r="T89">
        <v>0.27760699999999999</v>
      </c>
      <c r="U89">
        <v>0.26125900000000002</v>
      </c>
      <c r="V89">
        <f t="shared" si="20"/>
        <v>16.049660711849452</v>
      </c>
      <c r="W89">
        <f t="shared" si="21"/>
        <v>9.3253254453638128</v>
      </c>
      <c r="X89" s="1">
        <v>1.08E-5</v>
      </c>
      <c r="Y89" s="1">
        <v>9.5899999999999997E-6</v>
      </c>
      <c r="Z89">
        <f t="shared" si="16"/>
        <v>18.968989989029073</v>
      </c>
      <c r="AA89">
        <f t="shared" si="17"/>
        <v>12.750555950561992</v>
      </c>
      <c r="AB89">
        <f t="shared" si="18"/>
        <v>6.8106451342876042</v>
      </c>
      <c r="AC89">
        <f t="shared" si="19"/>
        <v>17.743164679155456</v>
      </c>
      <c r="AD89">
        <v>1.4906299999999999</v>
      </c>
      <c r="AE89">
        <v>1.33883</v>
      </c>
      <c r="AF89">
        <v>1.6587799999999999</v>
      </c>
      <c r="AG89">
        <v>1.5267999999999999</v>
      </c>
      <c r="AH89">
        <v>1.6222300000000001</v>
      </c>
      <c r="AI89">
        <v>1.52441</v>
      </c>
      <c r="AJ89">
        <v>14798</v>
      </c>
      <c r="AK89">
        <v>17811</v>
      </c>
      <c r="AL89">
        <v>536</v>
      </c>
      <c r="AM89">
        <v>585</v>
      </c>
      <c r="AN89">
        <v>334</v>
      </c>
      <c r="AO89">
        <v>366</v>
      </c>
      <c r="AP89">
        <v>172</v>
      </c>
      <c r="AQ89">
        <v>202</v>
      </c>
      <c r="AR89">
        <v>310007</v>
      </c>
      <c r="AS89" s="1">
        <v>4310000</v>
      </c>
      <c r="AT89" s="1">
        <v>1090000</v>
      </c>
      <c r="AU89" s="1">
        <v>1080000</v>
      </c>
      <c r="AV89">
        <v>9573</v>
      </c>
      <c r="AW89">
        <v>932.23599999999999</v>
      </c>
      <c r="AX89">
        <v>981.64400000000001</v>
      </c>
      <c r="AY89">
        <v>901.18100000000004</v>
      </c>
      <c r="AZ89">
        <v>1024.1400000000001</v>
      </c>
      <c r="BA89">
        <v>940.54899999999998</v>
      </c>
      <c r="BB89">
        <v>974.74699999999996</v>
      </c>
      <c r="BC89">
        <v>999.875</v>
      </c>
      <c r="BD89">
        <v>1001.52</v>
      </c>
      <c r="BE89">
        <v>0.231123</v>
      </c>
      <c r="BF89">
        <v>0.234402</v>
      </c>
      <c r="BG89">
        <v>0</v>
      </c>
      <c r="BH89">
        <v>0</v>
      </c>
      <c r="BI89" s="1">
        <v>3.6799999999999999E-6</v>
      </c>
      <c r="BJ89" s="1">
        <v>8.0900000000000005E-6</v>
      </c>
      <c r="BK89">
        <f t="shared" si="22"/>
        <v>13.129221732745954</v>
      </c>
      <c r="BL89">
        <f t="shared" si="23"/>
        <v>16.694817762541149</v>
      </c>
      <c r="BM89">
        <v>0</v>
      </c>
      <c r="BN89">
        <v>0</v>
      </c>
      <c r="BO89">
        <v>1.11785</v>
      </c>
      <c r="BP89">
        <v>1.0400700000000001</v>
      </c>
      <c r="BQ89">
        <v>1.24014</v>
      </c>
      <c r="BR89">
        <v>1.08754</v>
      </c>
      <c r="BS89">
        <v>1.2616000000000001</v>
      </c>
      <c r="BT89">
        <v>1.1843300000000001</v>
      </c>
      <c r="BU89">
        <v>4143</v>
      </c>
      <c r="BV89">
        <v>4846</v>
      </c>
      <c r="BW89">
        <v>160</v>
      </c>
      <c r="BX89">
        <v>139</v>
      </c>
      <c r="BY89">
        <v>102</v>
      </c>
      <c r="BZ89">
        <v>87</v>
      </c>
      <c r="CA89">
        <v>40</v>
      </c>
      <c r="CB89">
        <v>56</v>
      </c>
    </row>
    <row r="90" spans="1:80" x14ac:dyDescent="0.25">
      <c r="A90" s="1">
        <v>20230800000000</v>
      </c>
      <c r="B90">
        <v>100</v>
      </c>
      <c r="C90">
        <v>10</v>
      </c>
      <c r="D90">
        <v>50</v>
      </c>
      <c r="E90">
        <v>1</v>
      </c>
      <c r="F90">
        <v>984.73900000000003</v>
      </c>
      <c r="G90">
        <v>8962.0300000000007</v>
      </c>
      <c r="H90">
        <v>3309.32</v>
      </c>
      <c r="I90">
        <v>31367.1</v>
      </c>
      <c r="J90">
        <v>827.32899999999995</v>
      </c>
      <c r="K90">
        <v>34843</v>
      </c>
      <c r="L90">
        <v>1018.43</v>
      </c>
      <c r="M90">
        <v>954.81</v>
      </c>
      <c r="N90">
        <v>978.84</v>
      </c>
      <c r="O90">
        <v>917.78399999999999</v>
      </c>
      <c r="P90">
        <v>982.87</v>
      </c>
      <c r="Q90">
        <v>934.01700000000005</v>
      </c>
      <c r="R90">
        <v>957.52599999999995</v>
      </c>
      <c r="S90">
        <v>960.71199999999999</v>
      </c>
      <c r="T90">
        <v>0.28434900000000002</v>
      </c>
      <c r="U90">
        <v>0.26411899999999999</v>
      </c>
      <c r="V90">
        <f t="shared" si="20"/>
        <v>18.708201593985407</v>
      </c>
      <c r="W90">
        <f t="shared" si="21"/>
        <v>10.235706386323972</v>
      </c>
      <c r="X90" s="1">
        <v>1.01E-5</v>
      </c>
      <c r="Y90" s="1">
        <v>7.5900000000000002E-6</v>
      </c>
      <c r="Z90">
        <f t="shared" si="16"/>
        <v>21.858286478332428</v>
      </c>
      <c r="AA90">
        <f t="shared" si="17"/>
        <v>11.535785062705166</v>
      </c>
      <c r="AB90">
        <f t="shared" si="18"/>
        <v>6.3199850612681159</v>
      </c>
      <c r="AC90">
        <f t="shared" si="19"/>
        <v>18.005182287319364</v>
      </c>
      <c r="AD90">
        <v>1.4745699999999999</v>
      </c>
      <c r="AE90">
        <v>1.3934500000000001</v>
      </c>
      <c r="AF90">
        <v>1.65116</v>
      </c>
      <c r="AG90">
        <v>1.5682499999999999</v>
      </c>
      <c r="AH90">
        <v>1.62584</v>
      </c>
      <c r="AI90">
        <v>1.6137300000000001</v>
      </c>
      <c r="AJ90">
        <v>16408</v>
      </c>
      <c r="AK90">
        <v>16267</v>
      </c>
      <c r="AL90">
        <v>549</v>
      </c>
      <c r="AM90">
        <v>514</v>
      </c>
      <c r="AN90">
        <v>384</v>
      </c>
      <c r="AO90">
        <v>359</v>
      </c>
      <c r="AP90">
        <v>192</v>
      </c>
      <c r="AQ90">
        <v>170</v>
      </c>
      <c r="AR90">
        <v>310196</v>
      </c>
      <c r="AS90" s="1">
        <v>4310000</v>
      </c>
      <c r="AT90" s="1">
        <v>1090000</v>
      </c>
      <c r="AU90" s="1">
        <v>1080000</v>
      </c>
      <c r="AV90">
        <v>9739</v>
      </c>
      <c r="AW90">
        <v>956.61699999999996</v>
      </c>
      <c r="AX90">
        <v>1047.29</v>
      </c>
      <c r="AY90">
        <v>924.58199999999999</v>
      </c>
      <c r="AZ90">
        <v>1076.1199999999999</v>
      </c>
      <c r="BA90">
        <v>819.56899999999996</v>
      </c>
      <c r="BB90">
        <v>1168.8</v>
      </c>
      <c r="BC90">
        <v>825.58199999999999</v>
      </c>
      <c r="BD90">
        <v>1019.77</v>
      </c>
      <c r="BE90">
        <v>0.244615</v>
      </c>
      <c r="BF90">
        <v>0.25596600000000003</v>
      </c>
      <c r="BG90">
        <v>0</v>
      </c>
      <c r="BH90">
        <v>0</v>
      </c>
      <c r="BI90" s="1">
        <v>9.7699999999999996E-6</v>
      </c>
      <c r="BJ90" s="1">
        <v>1.2099999999999999E-5</v>
      </c>
      <c r="BK90">
        <f t="shared" si="22"/>
        <v>19.733235438081248</v>
      </c>
      <c r="BL90">
        <f t="shared" si="23"/>
        <v>20.319314853130621</v>
      </c>
      <c r="BM90">
        <v>0</v>
      </c>
      <c r="BN90">
        <v>0</v>
      </c>
      <c r="BO90">
        <v>1.1525700000000001</v>
      </c>
      <c r="BP90">
        <v>1.2167300000000001</v>
      </c>
      <c r="BQ90">
        <v>1.2162299999999999</v>
      </c>
      <c r="BR90">
        <v>1.41181</v>
      </c>
      <c r="BS90">
        <v>1.2317800000000001</v>
      </c>
      <c r="BT90">
        <v>1.14039</v>
      </c>
      <c r="BU90">
        <v>4668</v>
      </c>
      <c r="BV90">
        <v>4465</v>
      </c>
      <c r="BW90">
        <v>146</v>
      </c>
      <c r="BX90">
        <v>138</v>
      </c>
      <c r="BY90">
        <v>123</v>
      </c>
      <c r="BZ90">
        <v>97</v>
      </c>
      <c r="CA90">
        <v>55</v>
      </c>
      <c r="CB90">
        <v>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55"/>
  <sheetViews>
    <sheetView topLeftCell="A7" workbookViewId="0">
      <selection activeCell="U46" sqref="U46"/>
    </sheetView>
  </sheetViews>
  <sheetFormatPr defaultRowHeight="15" x14ac:dyDescent="0.25"/>
  <cols>
    <col min="8" max="8" width="12.7109375" bestFit="1" customWidth="1"/>
    <col min="10" max="10" width="12.7109375" bestFit="1" customWidth="1"/>
    <col min="13" max="13" width="12.7109375" bestFit="1" customWidth="1"/>
    <col min="16" max="16" width="12.7109375" bestFit="1" customWidth="1"/>
    <col min="19" max="19" width="12.7109375" bestFit="1" customWidth="1"/>
    <col min="22" max="22" width="12.710937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  <c r="I1" t="s">
        <v>7</v>
      </c>
      <c r="J1" t="s">
        <v>46</v>
      </c>
      <c r="K1" t="s">
        <v>10</v>
      </c>
      <c r="L1" t="s">
        <v>19</v>
      </c>
      <c r="M1" t="s">
        <v>46</v>
      </c>
      <c r="N1" t="s">
        <v>20</v>
      </c>
      <c r="O1" t="s">
        <v>29</v>
      </c>
      <c r="P1" t="s">
        <v>46</v>
      </c>
      <c r="Q1" t="s">
        <v>30</v>
      </c>
      <c r="R1" t="s">
        <v>31</v>
      </c>
      <c r="S1" t="s">
        <v>46</v>
      </c>
      <c r="T1" t="s">
        <v>32</v>
      </c>
      <c r="U1" t="s">
        <v>33</v>
      </c>
      <c r="V1" t="s">
        <v>46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</row>
    <row r="2" spans="1:31" x14ac:dyDescent="0.25">
      <c r="A2" t="s">
        <v>43</v>
      </c>
      <c r="H2" t="s">
        <v>47</v>
      </c>
      <c r="J2" t="s">
        <v>48</v>
      </c>
      <c r="M2" t="s">
        <v>49</v>
      </c>
      <c r="P2" t="s">
        <v>52</v>
      </c>
      <c r="S2" t="s">
        <v>50</v>
      </c>
      <c r="V2" t="s">
        <v>51</v>
      </c>
    </row>
    <row r="3" spans="1:31" x14ac:dyDescent="0.25">
      <c r="A3" s="1">
        <v>20230700000000</v>
      </c>
      <c r="B3">
        <v>100</v>
      </c>
      <c r="C3">
        <v>2</v>
      </c>
      <c r="D3">
        <v>0</v>
      </c>
      <c r="E3">
        <v>0</v>
      </c>
      <c r="F3">
        <v>798.95</v>
      </c>
      <c r="G3">
        <v>7367.41</v>
      </c>
      <c r="I3">
        <v>2949.34</v>
      </c>
      <c r="K3">
        <v>34232</v>
      </c>
      <c r="L3">
        <v>0</v>
      </c>
      <c r="N3">
        <v>0.22935</v>
      </c>
      <c r="O3">
        <v>0</v>
      </c>
      <c r="Q3">
        <v>1.3158300000000001</v>
      </c>
      <c r="R3">
        <v>0</v>
      </c>
      <c r="T3">
        <v>1.5245</v>
      </c>
      <c r="U3">
        <v>0</v>
      </c>
      <c r="W3">
        <v>1.38907</v>
      </c>
      <c r="X3">
        <v>0</v>
      </c>
      <c r="Y3">
        <v>32123</v>
      </c>
      <c r="Z3">
        <v>0</v>
      </c>
      <c r="AA3">
        <v>1039</v>
      </c>
      <c r="AB3">
        <v>0</v>
      </c>
      <c r="AC3">
        <v>708</v>
      </c>
      <c r="AD3">
        <v>0</v>
      </c>
      <c r="AE3">
        <v>362</v>
      </c>
    </row>
    <row r="4" spans="1:31" x14ac:dyDescent="0.25">
      <c r="A4" s="1">
        <v>20230700000000</v>
      </c>
      <c r="B4">
        <v>100</v>
      </c>
      <c r="C4">
        <v>2</v>
      </c>
      <c r="D4">
        <v>10</v>
      </c>
      <c r="E4">
        <v>0</v>
      </c>
      <c r="F4">
        <v>726.27499999999998</v>
      </c>
      <c r="G4">
        <v>7088.73</v>
      </c>
      <c r="H4">
        <f>(G4-7367.41)/7367.41*100</f>
        <v>-3.7826047416934889</v>
      </c>
      <c r="I4">
        <v>3039.6</v>
      </c>
      <c r="J4">
        <f>(I4-2949.34)/2949.34*100</f>
        <v>3.0603457044626849</v>
      </c>
      <c r="K4">
        <v>34529</v>
      </c>
      <c r="L4">
        <v>0.21538299999999999</v>
      </c>
      <c r="M4">
        <f>(L4-0.22935)/0.22935*100</f>
        <v>-6.0898190538478341</v>
      </c>
      <c r="N4">
        <v>0.21937699999999999</v>
      </c>
      <c r="O4">
        <v>1.28678</v>
      </c>
      <c r="P4">
        <f>(O4-1.31583)/1.31583*100</f>
        <v>-2.2077320018543443</v>
      </c>
      <c r="Q4">
        <v>1.3405499999999999</v>
      </c>
      <c r="R4">
        <v>1.1668400000000001</v>
      </c>
      <c r="S4">
        <f>(R4-1.5245)/1.5245*100</f>
        <v>-23.460806821908815</v>
      </c>
      <c r="T4">
        <v>1.5629599999999999</v>
      </c>
      <c r="U4">
        <v>1.3075399999999999</v>
      </c>
      <c r="V4">
        <f>(U4-1.38907)/1.38907*100</f>
        <v>-5.8693946309401328</v>
      </c>
      <c r="W4">
        <v>1.41574</v>
      </c>
      <c r="X4">
        <v>3239</v>
      </c>
      <c r="Y4">
        <v>29133</v>
      </c>
      <c r="Z4">
        <v>116</v>
      </c>
      <c r="AA4">
        <v>966</v>
      </c>
      <c r="AB4">
        <v>72</v>
      </c>
      <c r="AC4">
        <v>647</v>
      </c>
      <c r="AD4">
        <v>36</v>
      </c>
      <c r="AE4">
        <v>320</v>
      </c>
    </row>
    <row r="5" spans="1:31" x14ac:dyDescent="0.25">
      <c r="A5" s="1">
        <v>20230700000000</v>
      </c>
      <c r="B5">
        <v>100</v>
      </c>
      <c r="C5">
        <v>2</v>
      </c>
      <c r="D5">
        <v>20</v>
      </c>
      <c r="E5">
        <v>0</v>
      </c>
      <c r="F5">
        <v>701.72500000000002</v>
      </c>
      <c r="G5">
        <v>7009.85</v>
      </c>
      <c r="H5">
        <f t="shared" ref="H5:H22" si="0">(G5-7367.41)/7367.41*100</f>
        <v>-4.8532659374189775</v>
      </c>
      <c r="I5">
        <v>3007</v>
      </c>
      <c r="J5">
        <f t="shared" ref="J5:J22" si="1">(I5-2949.34)/2949.34*100</f>
        <v>1.9550136640739912</v>
      </c>
      <c r="K5">
        <v>34786</v>
      </c>
      <c r="L5">
        <v>0.211701</v>
      </c>
      <c r="M5">
        <f t="shared" ref="M5:M22" si="2">(L5-0.22935)/0.22935*100</f>
        <v>-7.6952256376716806</v>
      </c>
      <c r="N5">
        <v>0.21543999999999999</v>
      </c>
      <c r="O5">
        <v>1.1515200000000001</v>
      </c>
      <c r="P5">
        <f t="shared" ref="P5:P22" si="3">(O5-1.31583)/1.31583*100</f>
        <v>-12.487175394997831</v>
      </c>
      <c r="Q5">
        <v>1.3638999999999999</v>
      </c>
      <c r="R5">
        <v>1.3166500000000001</v>
      </c>
      <c r="S5">
        <f t="shared" ref="S5:S22" si="4">(R5-1.5245)/1.5245*100</f>
        <v>-13.633978353558534</v>
      </c>
      <c r="T5">
        <v>1.60836</v>
      </c>
      <c r="U5">
        <v>1.32725</v>
      </c>
      <c r="V5">
        <f t="shared" ref="V5:V21" si="5">(U5-1.38907)/1.38907*100</f>
        <v>-4.4504596600603268</v>
      </c>
      <c r="W5">
        <v>1.4211</v>
      </c>
      <c r="X5">
        <v>6604</v>
      </c>
      <c r="Y5">
        <v>26048</v>
      </c>
      <c r="Z5">
        <v>234</v>
      </c>
      <c r="AA5">
        <v>824</v>
      </c>
      <c r="AB5">
        <v>142</v>
      </c>
      <c r="AC5">
        <v>565</v>
      </c>
      <c r="AD5">
        <v>68</v>
      </c>
      <c r="AE5">
        <v>301</v>
      </c>
    </row>
    <row r="6" spans="1:31" x14ac:dyDescent="0.25">
      <c r="A6" s="1">
        <v>20230700000000</v>
      </c>
      <c r="B6">
        <v>100</v>
      </c>
      <c r="C6">
        <v>2</v>
      </c>
      <c r="D6">
        <v>30</v>
      </c>
      <c r="E6">
        <v>0</v>
      </c>
      <c r="F6">
        <v>800.61099999999999</v>
      </c>
      <c r="G6">
        <v>7504.37</v>
      </c>
      <c r="H6">
        <f t="shared" si="0"/>
        <v>1.8589979382170945</v>
      </c>
      <c r="I6">
        <v>3049.03</v>
      </c>
      <c r="J6">
        <f t="shared" si="1"/>
        <v>3.3800782547959902</v>
      </c>
      <c r="K6">
        <v>34662</v>
      </c>
      <c r="L6">
        <v>0.232762</v>
      </c>
      <c r="M6">
        <f t="shared" si="2"/>
        <v>1.4876825812077603</v>
      </c>
      <c r="N6">
        <v>0.229549</v>
      </c>
      <c r="O6">
        <v>1.2703800000000001</v>
      </c>
      <c r="P6">
        <f t="shared" si="3"/>
        <v>-3.4540936139166902</v>
      </c>
      <c r="Q6">
        <v>1.4103399999999999</v>
      </c>
      <c r="R6">
        <v>1.4457500000000001</v>
      </c>
      <c r="S6">
        <f t="shared" si="4"/>
        <v>-5.1656280747786081</v>
      </c>
      <c r="T6">
        <v>1.6032599999999999</v>
      </c>
      <c r="U6">
        <v>1.3453299999999999</v>
      </c>
      <c r="V6">
        <f t="shared" si="5"/>
        <v>-3.1488693874318874</v>
      </c>
      <c r="W6">
        <v>1.54765</v>
      </c>
      <c r="X6">
        <v>9703</v>
      </c>
      <c r="Y6">
        <v>22853</v>
      </c>
      <c r="Z6">
        <v>310</v>
      </c>
      <c r="AA6">
        <v>785</v>
      </c>
      <c r="AB6">
        <v>213</v>
      </c>
      <c r="AC6">
        <v>467</v>
      </c>
      <c r="AD6">
        <v>103</v>
      </c>
      <c r="AE6">
        <v>228</v>
      </c>
    </row>
    <row r="7" spans="1:31" x14ac:dyDescent="0.25">
      <c r="A7" s="1">
        <v>20230700000000</v>
      </c>
      <c r="B7">
        <v>100</v>
      </c>
      <c r="C7">
        <v>2</v>
      </c>
      <c r="D7">
        <v>40</v>
      </c>
      <c r="E7">
        <v>0</v>
      </c>
      <c r="F7">
        <v>765.61400000000003</v>
      </c>
      <c r="G7">
        <v>7306.69</v>
      </c>
      <c r="H7">
        <f t="shared" si="0"/>
        <v>-0.82417023078667062</v>
      </c>
      <c r="I7">
        <v>3107.55</v>
      </c>
      <c r="J7">
        <f t="shared" si="1"/>
        <v>5.3642509849661293</v>
      </c>
      <c r="K7">
        <v>34547</v>
      </c>
      <c r="L7">
        <v>0.22967000000000001</v>
      </c>
      <c r="M7">
        <f t="shared" si="2"/>
        <v>0.13952474384129704</v>
      </c>
      <c r="N7">
        <v>0.22289900000000001</v>
      </c>
      <c r="O7">
        <v>1.2833600000000001</v>
      </c>
      <c r="P7">
        <f t="shared" si="3"/>
        <v>-2.4676439965649055</v>
      </c>
      <c r="Q7">
        <v>1.41031</v>
      </c>
      <c r="R7">
        <v>1.44591</v>
      </c>
      <c r="S7">
        <f t="shared" si="4"/>
        <v>-5.1551328304362043</v>
      </c>
      <c r="T7">
        <v>1.65984</v>
      </c>
      <c r="U7">
        <v>1.3286</v>
      </c>
      <c r="V7">
        <f t="shared" si="5"/>
        <v>-4.353272333287741</v>
      </c>
      <c r="W7">
        <v>1.4140200000000001</v>
      </c>
      <c r="X7">
        <v>13077</v>
      </c>
      <c r="Y7">
        <v>19306</v>
      </c>
      <c r="Z7">
        <v>403</v>
      </c>
      <c r="AA7">
        <v>661</v>
      </c>
      <c r="AB7">
        <v>314</v>
      </c>
      <c r="AC7">
        <v>431</v>
      </c>
      <c r="AD7">
        <v>155</v>
      </c>
      <c r="AE7">
        <v>200</v>
      </c>
    </row>
    <row r="8" spans="1:31" x14ac:dyDescent="0.25">
      <c r="A8" s="1">
        <v>20230700000000</v>
      </c>
      <c r="B8">
        <v>100</v>
      </c>
      <c r="C8">
        <v>2</v>
      </c>
      <c r="D8">
        <v>50</v>
      </c>
      <c r="E8">
        <v>0</v>
      </c>
      <c r="F8">
        <v>790.89700000000005</v>
      </c>
      <c r="G8">
        <v>7392.91</v>
      </c>
      <c r="H8">
        <f t="shared" si="0"/>
        <v>0.34611892103195019</v>
      </c>
      <c r="I8">
        <v>3000.7</v>
      </c>
      <c r="J8">
        <f t="shared" si="1"/>
        <v>1.7414065519743289</v>
      </c>
      <c r="K8">
        <v>34677</v>
      </c>
      <c r="L8">
        <v>0.23231499999999999</v>
      </c>
      <c r="M8">
        <f t="shared" si="2"/>
        <v>1.2927839546544564</v>
      </c>
      <c r="N8">
        <v>0.22228700000000001</v>
      </c>
      <c r="O8">
        <v>1.26633</v>
      </c>
      <c r="P8">
        <f t="shared" si="3"/>
        <v>-3.7618841339686813</v>
      </c>
      <c r="Q8">
        <v>1.42228</v>
      </c>
      <c r="R8">
        <v>1.3319799999999999</v>
      </c>
      <c r="S8">
        <f t="shared" si="4"/>
        <v>-12.628402755001641</v>
      </c>
      <c r="T8">
        <v>1.53054</v>
      </c>
      <c r="U8">
        <v>1.3954500000000001</v>
      </c>
      <c r="V8">
        <f t="shared" si="5"/>
        <v>0.45930010726601628</v>
      </c>
      <c r="W8">
        <v>1.55402</v>
      </c>
      <c r="X8">
        <v>16301</v>
      </c>
      <c r="Y8">
        <v>16222</v>
      </c>
      <c r="Z8">
        <v>542</v>
      </c>
      <c r="AA8">
        <v>512</v>
      </c>
      <c r="AB8">
        <v>383</v>
      </c>
      <c r="AC8">
        <v>359</v>
      </c>
      <c r="AD8">
        <v>188</v>
      </c>
      <c r="AE8">
        <v>170</v>
      </c>
    </row>
    <row r="9" spans="1:31" x14ac:dyDescent="0.25">
      <c r="A9" s="1">
        <v>20230700000000</v>
      </c>
      <c r="B9">
        <v>100</v>
      </c>
      <c r="C9">
        <v>2</v>
      </c>
      <c r="D9">
        <v>60</v>
      </c>
      <c r="E9">
        <v>0</v>
      </c>
      <c r="F9">
        <v>861.52700000000004</v>
      </c>
      <c r="G9">
        <v>7701.94</v>
      </c>
      <c r="H9">
        <f t="shared" si="0"/>
        <v>4.5406730452085569</v>
      </c>
      <c r="I9">
        <v>2964.72</v>
      </c>
      <c r="J9">
        <f t="shared" si="1"/>
        <v>0.52147260064962508</v>
      </c>
      <c r="K9">
        <v>34806</v>
      </c>
      <c r="L9">
        <v>0.24332500000000001</v>
      </c>
      <c r="M9">
        <f t="shared" si="2"/>
        <v>6.0933071724438692</v>
      </c>
      <c r="N9">
        <v>0.224547</v>
      </c>
      <c r="O9">
        <v>1.22254</v>
      </c>
      <c r="P9">
        <f t="shared" si="3"/>
        <v>-7.0898216334936954</v>
      </c>
      <c r="Q9">
        <v>1.33788</v>
      </c>
      <c r="R9">
        <v>1.4461999999999999</v>
      </c>
      <c r="S9">
        <f t="shared" si="4"/>
        <v>-5.1361102000655983</v>
      </c>
      <c r="T9">
        <v>1.6728700000000001</v>
      </c>
      <c r="U9">
        <v>1.3793</v>
      </c>
      <c r="V9">
        <f t="shared" si="5"/>
        <v>-0.7033482833838508</v>
      </c>
      <c r="W9">
        <v>1.50336</v>
      </c>
      <c r="X9">
        <v>19514</v>
      </c>
      <c r="Y9">
        <v>13154</v>
      </c>
      <c r="Z9">
        <v>635</v>
      </c>
      <c r="AA9">
        <v>397</v>
      </c>
      <c r="AB9">
        <v>444</v>
      </c>
      <c r="AC9">
        <v>283</v>
      </c>
      <c r="AD9">
        <v>226</v>
      </c>
      <c r="AE9">
        <v>153</v>
      </c>
    </row>
    <row r="10" spans="1:31" x14ac:dyDescent="0.25">
      <c r="A10" s="1">
        <v>20230700000000</v>
      </c>
      <c r="B10">
        <v>100</v>
      </c>
      <c r="C10">
        <v>2</v>
      </c>
      <c r="D10">
        <v>70</v>
      </c>
      <c r="E10">
        <v>0</v>
      </c>
      <c r="F10">
        <v>926.13099999999997</v>
      </c>
      <c r="G10">
        <v>7972.96</v>
      </c>
      <c r="H10">
        <f t="shared" si="0"/>
        <v>8.2193063776822548</v>
      </c>
      <c r="I10">
        <v>2937.32</v>
      </c>
      <c r="J10">
        <f t="shared" si="1"/>
        <v>-0.40754880752981959</v>
      </c>
      <c r="K10">
        <v>34457</v>
      </c>
      <c r="L10">
        <v>0.25336500000000001</v>
      </c>
      <c r="M10">
        <f t="shared" si="2"/>
        <v>10.470896010464358</v>
      </c>
      <c r="N10">
        <v>0.23006499999999999</v>
      </c>
      <c r="O10">
        <v>1.24394</v>
      </c>
      <c r="P10">
        <f t="shared" si="3"/>
        <v>-5.4634717250708684</v>
      </c>
      <c r="Q10">
        <v>1.4650000000000001</v>
      </c>
      <c r="R10">
        <v>1.40327</v>
      </c>
      <c r="S10">
        <f t="shared" si="4"/>
        <v>-7.9521154476877633</v>
      </c>
      <c r="T10">
        <v>1.72678</v>
      </c>
      <c r="U10">
        <v>1.4113100000000001</v>
      </c>
      <c r="V10">
        <f t="shared" si="5"/>
        <v>1.6010712203128739</v>
      </c>
      <c r="W10">
        <v>1.52742</v>
      </c>
      <c r="X10">
        <v>22732</v>
      </c>
      <c r="Y10">
        <v>9621</v>
      </c>
      <c r="Z10">
        <v>743</v>
      </c>
      <c r="AA10">
        <v>294</v>
      </c>
      <c r="AB10">
        <v>502</v>
      </c>
      <c r="AC10">
        <v>217</v>
      </c>
      <c r="AD10">
        <v>244</v>
      </c>
      <c r="AE10">
        <v>104</v>
      </c>
    </row>
    <row r="11" spans="1:31" x14ac:dyDescent="0.25">
      <c r="A11" s="1">
        <v>20230700000000</v>
      </c>
      <c r="B11">
        <v>100</v>
      </c>
      <c r="C11">
        <v>2</v>
      </c>
      <c r="D11">
        <v>80</v>
      </c>
      <c r="E11">
        <v>0</v>
      </c>
      <c r="F11">
        <v>972.09699999999998</v>
      </c>
      <c r="G11">
        <v>8075.4</v>
      </c>
      <c r="H11">
        <f t="shared" si="0"/>
        <v>9.6097543098592286</v>
      </c>
      <c r="I11">
        <v>2956.94</v>
      </c>
      <c r="J11">
        <f t="shared" si="1"/>
        <v>0.25768477015196312</v>
      </c>
      <c r="K11">
        <v>34486</v>
      </c>
      <c r="L11">
        <v>0.25600000000000001</v>
      </c>
      <c r="M11">
        <f t="shared" si="2"/>
        <v>11.619795073032487</v>
      </c>
      <c r="N11">
        <v>0.22557099999999999</v>
      </c>
      <c r="O11">
        <v>1.2397899999999999</v>
      </c>
      <c r="P11">
        <f t="shared" si="3"/>
        <v>-5.7788620110500677</v>
      </c>
      <c r="Q11">
        <v>1.37046</v>
      </c>
      <c r="R11">
        <v>1.4412100000000001</v>
      </c>
      <c r="S11">
        <f t="shared" si="4"/>
        <v>-5.4634306329944158</v>
      </c>
      <c r="T11">
        <v>1.4878800000000001</v>
      </c>
      <c r="U11">
        <v>1.3990199999999999</v>
      </c>
      <c r="V11">
        <f t="shared" si="5"/>
        <v>0.71630659362018489</v>
      </c>
      <c r="W11">
        <v>1.5663400000000001</v>
      </c>
      <c r="X11">
        <v>25929</v>
      </c>
      <c r="Y11">
        <v>6373</v>
      </c>
      <c r="Z11">
        <v>888</v>
      </c>
      <c r="AA11">
        <v>220</v>
      </c>
      <c r="AB11">
        <v>578</v>
      </c>
      <c r="AC11">
        <v>130</v>
      </c>
      <c r="AD11">
        <v>289</v>
      </c>
      <c r="AE11">
        <v>79</v>
      </c>
    </row>
    <row r="12" spans="1:31" x14ac:dyDescent="0.25">
      <c r="A12" s="1">
        <v>20230700000000</v>
      </c>
      <c r="B12">
        <v>100</v>
      </c>
      <c r="C12">
        <v>2</v>
      </c>
      <c r="D12">
        <v>90</v>
      </c>
      <c r="E12">
        <v>0</v>
      </c>
      <c r="F12">
        <v>1056.08</v>
      </c>
      <c r="G12">
        <v>8533.25</v>
      </c>
      <c r="H12">
        <f t="shared" si="0"/>
        <v>15.824285603760346</v>
      </c>
      <c r="I12">
        <v>2782.26</v>
      </c>
      <c r="J12">
        <f t="shared" si="1"/>
        <v>-5.6649962364461173</v>
      </c>
      <c r="K12">
        <v>34522</v>
      </c>
      <c r="L12">
        <v>0.265787</v>
      </c>
      <c r="M12">
        <f t="shared" si="2"/>
        <v>15.887072160453455</v>
      </c>
      <c r="N12">
        <v>0.237403</v>
      </c>
      <c r="O12">
        <v>1.2493099999999999</v>
      </c>
      <c r="P12">
        <f t="shared" si="3"/>
        <v>-5.0553642947797313</v>
      </c>
      <c r="Q12">
        <v>1.3700699999999999</v>
      </c>
      <c r="R12">
        <v>1.4492799999999999</v>
      </c>
      <c r="S12">
        <f t="shared" si="4"/>
        <v>-4.9340767464742585</v>
      </c>
      <c r="T12">
        <v>1.68028</v>
      </c>
      <c r="U12">
        <v>1.28027</v>
      </c>
      <c r="V12">
        <f t="shared" si="5"/>
        <v>-7.8325786317464203</v>
      </c>
      <c r="W12">
        <v>1.3004899999999999</v>
      </c>
      <c r="X12">
        <v>29300</v>
      </c>
      <c r="Y12">
        <v>3141</v>
      </c>
      <c r="Z12">
        <v>944</v>
      </c>
      <c r="AA12">
        <v>106</v>
      </c>
      <c r="AB12">
        <v>619</v>
      </c>
      <c r="AC12">
        <v>81</v>
      </c>
      <c r="AD12">
        <v>296</v>
      </c>
      <c r="AE12">
        <v>35</v>
      </c>
    </row>
    <row r="13" spans="1:31" x14ac:dyDescent="0.25">
      <c r="A13" s="1">
        <v>20230700000000</v>
      </c>
      <c r="B13">
        <v>100</v>
      </c>
      <c r="C13">
        <v>5</v>
      </c>
      <c r="D13">
        <v>0</v>
      </c>
      <c r="E13">
        <v>0</v>
      </c>
      <c r="F13">
        <v>798.95</v>
      </c>
      <c r="G13">
        <v>7367.41</v>
      </c>
      <c r="I13">
        <v>2949.34</v>
      </c>
      <c r="K13">
        <v>34232</v>
      </c>
      <c r="L13">
        <v>0</v>
      </c>
      <c r="N13">
        <v>0.22935</v>
      </c>
      <c r="O13">
        <v>0</v>
      </c>
      <c r="Q13">
        <v>1.3158300000000001</v>
      </c>
      <c r="R13">
        <v>0</v>
      </c>
      <c r="T13">
        <v>1.5245</v>
      </c>
      <c r="U13">
        <v>0</v>
      </c>
      <c r="W13">
        <v>1.38907</v>
      </c>
      <c r="X13">
        <v>0</v>
      </c>
      <c r="Y13">
        <v>32123</v>
      </c>
      <c r="Z13">
        <v>0</v>
      </c>
      <c r="AA13">
        <v>1039</v>
      </c>
      <c r="AB13">
        <v>0</v>
      </c>
      <c r="AC13">
        <v>708</v>
      </c>
      <c r="AD13">
        <v>0</v>
      </c>
      <c r="AE13">
        <v>362</v>
      </c>
    </row>
    <row r="14" spans="1:31" x14ac:dyDescent="0.25">
      <c r="A14" s="1">
        <v>20230700000000</v>
      </c>
      <c r="B14">
        <v>100</v>
      </c>
      <c r="C14">
        <v>5</v>
      </c>
      <c r="D14">
        <v>10</v>
      </c>
      <c r="E14">
        <v>0</v>
      </c>
      <c r="F14">
        <v>710.75300000000004</v>
      </c>
      <c r="G14">
        <v>6990.42</v>
      </c>
      <c r="H14">
        <f t="shared" si="0"/>
        <v>-5.1169949819543064</v>
      </c>
      <c r="I14">
        <v>3035.29</v>
      </c>
      <c r="J14">
        <f t="shared" si="1"/>
        <v>2.9142113150738744</v>
      </c>
      <c r="K14">
        <v>34434</v>
      </c>
      <c r="L14">
        <v>0.22151000000000001</v>
      </c>
      <c r="M14">
        <f t="shared" si="2"/>
        <v>-3.4183562241116134</v>
      </c>
      <c r="N14">
        <v>0.215974</v>
      </c>
      <c r="O14">
        <v>1.27657</v>
      </c>
      <c r="P14">
        <f t="shared" si="3"/>
        <v>-2.9836681030224321</v>
      </c>
      <c r="Q14">
        <v>1.3460399999999999</v>
      </c>
      <c r="R14">
        <v>1.1267199999999999</v>
      </c>
      <c r="S14">
        <f t="shared" si="4"/>
        <v>-26.092489340767465</v>
      </c>
      <c r="T14">
        <v>1.5704499999999999</v>
      </c>
      <c r="U14">
        <v>1.29209</v>
      </c>
      <c r="V14">
        <f t="shared" si="5"/>
        <v>-6.9816495928930911</v>
      </c>
      <c r="W14">
        <v>1.41632</v>
      </c>
      <c r="X14">
        <v>3234</v>
      </c>
      <c r="Y14">
        <v>29050</v>
      </c>
      <c r="Z14">
        <v>115</v>
      </c>
      <c r="AA14">
        <v>965</v>
      </c>
      <c r="AB14">
        <v>72</v>
      </c>
      <c r="AC14">
        <v>645</v>
      </c>
      <c r="AD14">
        <v>36</v>
      </c>
      <c r="AE14">
        <v>317</v>
      </c>
    </row>
    <row r="15" spans="1:31" x14ac:dyDescent="0.25">
      <c r="A15" s="1">
        <v>20230700000000</v>
      </c>
      <c r="B15">
        <v>100</v>
      </c>
      <c r="C15">
        <v>5</v>
      </c>
      <c r="D15">
        <v>20</v>
      </c>
      <c r="E15">
        <v>0</v>
      </c>
      <c r="F15">
        <v>654.85799999999995</v>
      </c>
      <c r="G15">
        <v>6801.54</v>
      </c>
      <c r="H15">
        <f t="shared" si="0"/>
        <v>-7.6807181899744945</v>
      </c>
      <c r="I15">
        <v>3031.85</v>
      </c>
      <c r="J15">
        <f t="shared" si="1"/>
        <v>2.7975750506892987</v>
      </c>
      <c r="K15">
        <v>34786</v>
      </c>
      <c r="L15">
        <v>0.20579800000000001</v>
      </c>
      <c r="M15">
        <f t="shared" si="2"/>
        <v>-10.269021146718984</v>
      </c>
      <c r="N15">
        <v>0.20893900000000001</v>
      </c>
      <c r="O15">
        <v>1.1553</v>
      </c>
      <c r="P15">
        <f t="shared" si="3"/>
        <v>-12.199904242949321</v>
      </c>
      <c r="Q15">
        <v>1.37988</v>
      </c>
      <c r="R15">
        <v>1.3301799999999999</v>
      </c>
      <c r="S15">
        <f t="shared" si="4"/>
        <v>-12.746474253853727</v>
      </c>
      <c r="T15">
        <v>1.62205</v>
      </c>
      <c r="U15">
        <v>1.3009999999999999</v>
      </c>
      <c r="V15">
        <f t="shared" si="5"/>
        <v>-6.3402132361940078</v>
      </c>
      <c r="W15">
        <v>1.4308099999999999</v>
      </c>
      <c r="X15">
        <v>6604</v>
      </c>
      <c r="Y15">
        <v>26048</v>
      </c>
      <c r="Z15">
        <v>234</v>
      </c>
      <c r="AA15">
        <v>824</v>
      </c>
      <c r="AB15">
        <v>142</v>
      </c>
      <c r="AC15">
        <v>565</v>
      </c>
      <c r="AD15">
        <v>68</v>
      </c>
      <c r="AE15">
        <v>301</v>
      </c>
    </row>
    <row r="16" spans="1:31" x14ac:dyDescent="0.25">
      <c r="A16" s="1">
        <v>20230700000000</v>
      </c>
      <c r="B16">
        <v>100</v>
      </c>
      <c r="C16">
        <v>5</v>
      </c>
      <c r="D16">
        <v>30</v>
      </c>
      <c r="E16">
        <v>0</v>
      </c>
      <c r="F16">
        <v>794.649</v>
      </c>
      <c r="G16">
        <v>7462.27</v>
      </c>
      <c r="H16">
        <f t="shared" si="0"/>
        <v>1.2875623862388625</v>
      </c>
      <c r="I16">
        <v>3045.92</v>
      </c>
      <c r="J16">
        <f t="shared" si="1"/>
        <v>3.2746309343785365</v>
      </c>
      <c r="K16">
        <v>34646</v>
      </c>
      <c r="L16">
        <v>0.231269</v>
      </c>
      <c r="M16">
        <f t="shared" si="2"/>
        <v>0.83671244822324142</v>
      </c>
      <c r="N16">
        <v>0.228492</v>
      </c>
      <c r="O16">
        <v>1.28956</v>
      </c>
      <c r="P16">
        <f t="shared" si="3"/>
        <v>-1.9964585090779214</v>
      </c>
      <c r="Q16">
        <v>1.4151199999999999</v>
      </c>
      <c r="R16">
        <v>1.44126</v>
      </c>
      <c r="S16">
        <f t="shared" si="4"/>
        <v>-5.4601508691374212</v>
      </c>
      <c r="T16">
        <v>1.61066</v>
      </c>
      <c r="U16">
        <v>1.29901</v>
      </c>
      <c r="V16">
        <f t="shared" si="5"/>
        <v>-6.4834745549180406</v>
      </c>
      <c r="W16">
        <v>1.5070600000000001</v>
      </c>
      <c r="X16">
        <v>9688</v>
      </c>
      <c r="Y16">
        <v>22853</v>
      </c>
      <c r="Z16">
        <v>309</v>
      </c>
      <c r="AA16">
        <v>785</v>
      </c>
      <c r="AB16">
        <v>213</v>
      </c>
      <c r="AC16">
        <v>467</v>
      </c>
      <c r="AD16">
        <v>103</v>
      </c>
      <c r="AE16">
        <v>228</v>
      </c>
    </row>
    <row r="17" spans="1:31" x14ac:dyDescent="0.25">
      <c r="A17" s="1">
        <v>20230700000000</v>
      </c>
      <c r="B17">
        <v>100</v>
      </c>
      <c r="C17">
        <v>5</v>
      </c>
      <c r="D17">
        <v>40</v>
      </c>
      <c r="E17">
        <v>0</v>
      </c>
      <c r="F17">
        <v>734.61300000000006</v>
      </c>
      <c r="G17">
        <v>7082.23</v>
      </c>
      <c r="H17">
        <f t="shared" si="0"/>
        <v>-3.8708311333290841</v>
      </c>
      <c r="I17">
        <v>3077</v>
      </c>
      <c r="J17">
        <f t="shared" si="1"/>
        <v>4.3284260207368375</v>
      </c>
      <c r="K17">
        <v>34542</v>
      </c>
      <c r="L17">
        <v>0.222081</v>
      </c>
      <c r="M17">
        <f t="shared" si="2"/>
        <v>-3.169391759319816</v>
      </c>
      <c r="N17">
        <v>0.216471</v>
      </c>
      <c r="O17">
        <v>1.28681</v>
      </c>
      <c r="P17">
        <f t="shared" si="3"/>
        <v>-2.2054520720761834</v>
      </c>
      <c r="Q17">
        <v>1.4023699999999999</v>
      </c>
      <c r="R17">
        <v>1.4337899999999999</v>
      </c>
      <c r="S17">
        <f t="shared" si="4"/>
        <v>-5.9501475893735698</v>
      </c>
      <c r="T17">
        <v>1.62713</v>
      </c>
      <c r="U17">
        <v>1.31704</v>
      </c>
      <c r="V17">
        <f t="shared" si="5"/>
        <v>-5.1854838129107987</v>
      </c>
      <c r="W17">
        <v>1.379</v>
      </c>
      <c r="X17">
        <v>13072</v>
      </c>
      <c r="Y17">
        <v>19306</v>
      </c>
      <c r="Z17">
        <v>403</v>
      </c>
      <c r="AA17">
        <v>661</v>
      </c>
      <c r="AB17">
        <v>314</v>
      </c>
      <c r="AC17">
        <v>431</v>
      </c>
      <c r="AD17">
        <v>155</v>
      </c>
      <c r="AE17">
        <v>200</v>
      </c>
    </row>
    <row r="18" spans="1:31" x14ac:dyDescent="0.25">
      <c r="A18" s="1">
        <v>20230700000000</v>
      </c>
      <c r="B18">
        <v>100</v>
      </c>
      <c r="C18">
        <v>10</v>
      </c>
      <c r="D18">
        <v>0</v>
      </c>
      <c r="E18">
        <v>0</v>
      </c>
      <c r="F18">
        <v>798.95</v>
      </c>
      <c r="G18">
        <v>7367.41</v>
      </c>
      <c r="I18">
        <v>2949.34</v>
      </c>
      <c r="K18">
        <v>34232</v>
      </c>
      <c r="L18">
        <v>0</v>
      </c>
      <c r="N18">
        <v>0.22935</v>
      </c>
      <c r="O18">
        <v>0</v>
      </c>
      <c r="Q18">
        <v>1.3158300000000001</v>
      </c>
      <c r="R18">
        <v>0</v>
      </c>
      <c r="T18">
        <v>1.5245</v>
      </c>
      <c r="U18">
        <v>0</v>
      </c>
      <c r="W18">
        <v>1.38907</v>
      </c>
      <c r="X18">
        <v>0</v>
      </c>
      <c r="Y18">
        <v>32123</v>
      </c>
      <c r="Z18">
        <v>0</v>
      </c>
      <c r="AA18">
        <v>1039</v>
      </c>
      <c r="AB18">
        <v>0</v>
      </c>
      <c r="AC18">
        <v>708</v>
      </c>
      <c r="AD18">
        <v>0</v>
      </c>
      <c r="AE18">
        <v>362</v>
      </c>
    </row>
    <row r="19" spans="1:31" x14ac:dyDescent="0.25">
      <c r="A19" s="1">
        <v>20230700000000</v>
      </c>
      <c r="B19">
        <v>100</v>
      </c>
      <c r="C19">
        <v>10</v>
      </c>
      <c r="D19">
        <v>10</v>
      </c>
      <c r="E19">
        <v>0</v>
      </c>
      <c r="F19">
        <v>1084.33</v>
      </c>
      <c r="G19">
        <v>8612.19</v>
      </c>
      <c r="H19">
        <f t="shared" si="0"/>
        <v>16.895761196947102</v>
      </c>
      <c r="I19">
        <v>2848.24</v>
      </c>
      <c r="J19">
        <f t="shared" si="1"/>
        <v>-3.4278855608373524</v>
      </c>
      <c r="K19">
        <v>34277</v>
      </c>
      <c r="L19">
        <v>0.26224500000000001</v>
      </c>
      <c r="M19">
        <f t="shared" si="2"/>
        <v>14.342707652060174</v>
      </c>
      <c r="N19">
        <v>0.26871099999999998</v>
      </c>
      <c r="O19">
        <v>1.18587</v>
      </c>
      <c r="P19">
        <f t="shared" si="3"/>
        <v>-9.8766557990013961</v>
      </c>
      <c r="Q19">
        <v>1.2531699999999999</v>
      </c>
      <c r="R19">
        <v>1.0611600000000001</v>
      </c>
      <c r="S19">
        <f t="shared" si="4"/>
        <v>-30.39291571006887</v>
      </c>
      <c r="T19">
        <v>1.47563</v>
      </c>
      <c r="U19">
        <v>1.38625</v>
      </c>
      <c r="V19">
        <f t="shared" si="5"/>
        <v>-0.2030135270360777</v>
      </c>
      <c r="W19">
        <v>1.33748</v>
      </c>
      <c r="X19">
        <v>3200</v>
      </c>
      <c r="Y19">
        <v>28927</v>
      </c>
      <c r="Z19">
        <v>116</v>
      </c>
      <c r="AA19">
        <v>964</v>
      </c>
      <c r="AB19">
        <v>70</v>
      </c>
      <c r="AC19">
        <v>645</v>
      </c>
      <c r="AD19">
        <v>36</v>
      </c>
      <c r="AE19">
        <v>319</v>
      </c>
    </row>
    <row r="20" spans="1:31" x14ac:dyDescent="0.25">
      <c r="A20" s="1">
        <v>20230700000000</v>
      </c>
      <c r="B20">
        <v>100</v>
      </c>
      <c r="C20">
        <v>10</v>
      </c>
      <c r="D20">
        <v>20</v>
      </c>
      <c r="E20">
        <v>0</v>
      </c>
      <c r="F20">
        <v>718.09</v>
      </c>
      <c r="G20">
        <v>7078.16</v>
      </c>
      <c r="H20">
        <f t="shared" si="0"/>
        <v>-3.9260744277839841</v>
      </c>
      <c r="I20">
        <v>3004.16</v>
      </c>
      <c r="J20">
        <f t="shared" si="1"/>
        <v>1.8587209341750937</v>
      </c>
      <c r="K20">
        <v>34790</v>
      </c>
      <c r="L20">
        <v>0.21587000000000001</v>
      </c>
      <c r="M20">
        <f t="shared" si="2"/>
        <v>-5.8774798343143635</v>
      </c>
      <c r="N20">
        <v>0.216972</v>
      </c>
      <c r="O20">
        <v>1.14507</v>
      </c>
      <c r="P20">
        <f t="shared" si="3"/>
        <v>-12.977360297302845</v>
      </c>
      <c r="Q20">
        <v>1.35944</v>
      </c>
      <c r="R20">
        <v>1.32565</v>
      </c>
      <c r="S20">
        <f t="shared" si="4"/>
        <v>-13.04362085929813</v>
      </c>
      <c r="T20">
        <v>1.6174599999999999</v>
      </c>
      <c r="U20">
        <v>1.3005500000000001</v>
      </c>
      <c r="V20">
        <f t="shared" si="5"/>
        <v>-6.3726090117848582</v>
      </c>
      <c r="W20">
        <v>1.4135800000000001</v>
      </c>
      <c r="X20">
        <v>6608</v>
      </c>
      <c r="Y20">
        <v>26048</v>
      </c>
      <c r="Z20">
        <v>234</v>
      </c>
      <c r="AA20">
        <v>824</v>
      </c>
      <c r="AB20">
        <v>142</v>
      </c>
      <c r="AC20">
        <v>565</v>
      </c>
      <c r="AD20">
        <v>68</v>
      </c>
      <c r="AE20">
        <v>301</v>
      </c>
    </row>
    <row r="21" spans="1:31" x14ac:dyDescent="0.25">
      <c r="A21" s="1">
        <v>20230700000000</v>
      </c>
      <c r="B21">
        <v>100</v>
      </c>
      <c r="C21">
        <v>10</v>
      </c>
      <c r="D21">
        <v>30</v>
      </c>
      <c r="E21">
        <v>0</v>
      </c>
      <c r="F21">
        <v>705.33</v>
      </c>
      <c r="G21">
        <v>7076.64</v>
      </c>
      <c r="H21">
        <f t="shared" si="0"/>
        <v>-3.9467058301356857</v>
      </c>
      <c r="I21">
        <v>3110.33</v>
      </c>
      <c r="J21">
        <f t="shared" si="1"/>
        <v>5.4585093614164446</v>
      </c>
      <c r="K21">
        <v>34662</v>
      </c>
      <c r="L21">
        <v>0.21588099999999999</v>
      </c>
      <c r="M21">
        <f t="shared" si="2"/>
        <v>-5.8726836712448263</v>
      </c>
      <c r="N21">
        <v>0.218</v>
      </c>
      <c r="O21">
        <v>1.3278099999999999</v>
      </c>
      <c r="P21">
        <f t="shared" si="3"/>
        <v>0.91045195807968193</v>
      </c>
      <c r="Q21">
        <v>1.43344</v>
      </c>
      <c r="R21">
        <v>1.47818</v>
      </c>
      <c r="S21">
        <f t="shared" si="4"/>
        <v>-3.0383732371269212</v>
      </c>
      <c r="T21">
        <v>1.63598</v>
      </c>
      <c r="U21">
        <v>1.32944</v>
      </c>
      <c r="V21">
        <f t="shared" si="5"/>
        <v>-4.2928002188514665</v>
      </c>
      <c r="W21">
        <v>1.56873</v>
      </c>
      <c r="X21">
        <v>9703</v>
      </c>
      <c r="Y21">
        <v>22853</v>
      </c>
      <c r="Z21">
        <v>310</v>
      </c>
      <c r="AA21">
        <v>785</v>
      </c>
      <c r="AB21">
        <v>213</v>
      </c>
      <c r="AC21">
        <v>467</v>
      </c>
      <c r="AD21">
        <v>103</v>
      </c>
      <c r="AE21">
        <v>228</v>
      </c>
    </row>
    <row r="22" spans="1:31" x14ac:dyDescent="0.25">
      <c r="A22" s="1">
        <v>20230700000000</v>
      </c>
      <c r="B22">
        <v>100</v>
      </c>
      <c r="C22">
        <v>10</v>
      </c>
      <c r="D22">
        <v>40</v>
      </c>
      <c r="E22">
        <v>0</v>
      </c>
      <c r="F22">
        <v>746.98900000000003</v>
      </c>
      <c r="G22">
        <v>7144.94</v>
      </c>
      <c r="H22">
        <f t="shared" si="0"/>
        <v>-3.0196500534109036</v>
      </c>
      <c r="I22">
        <v>3093.08</v>
      </c>
      <c r="J22">
        <f t="shared" si="1"/>
        <v>4.8736327449531007</v>
      </c>
      <c r="K22">
        <v>34544</v>
      </c>
      <c r="L22">
        <v>0.223578</v>
      </c>
      <c r="M22">
        <f t="shared" si="2"/>
        <v>-2.516677567037279</v>
      </c>
      <c r="N22">
        <v>0.21868199999999999</v>
      </c>
      <c r="O22">
        <v>1.2901400000000001</v>
      </c>
      <c r="P22">
        <f t="shared" si="3"/>
        <v>-1.9523798667001051</v>
      </c>
      <c r="Q22">
        <v>1.4045399999999999</v>
      </c>
      <c r="R22">
        <v>1.42981</v>
      </c>
      <c r="S22">
        <f t="shared" si="4"/>
        <v>-6.2112167923909434</v>
      </c>
      <c r="T22">
        <v>1.65046</v>
      </c>
      <c r="U22">
        <v>1.30633</v>
      </c>
      <c r="V22">
        <f>(U22-1.38907)/1.38907*100</f>
        <v>-5.9565032719733377</v>
      </c>
      <c r="W22">
        <v>1.4098200000000001</v>
      </c>
      <c r="X22">
        <v>13074</v>
      </c>
      <c r="Y22">
        <v>19306</v>
      </c>
      <c r="Z22">
        <v>403</v>
      </c>
      <c r="AA22">
        <v>661</v>
      </c>
      <c r="AB22">
        <v>314</v>
      </c>
      <c r="AC22">
        <v>431</v>
      </c>
      <c r="AD22">
        <v>155</v>
      </c>
      <c r="AE22">
        <v>200</v>
      </c>
    </row>
    <row r="34" spans="1:9" x14ac:dyDescent="0.25">
      <c r="A34" t="s">
        <v>1</v>
      </c>
      <c r="B34" t="s">
        <v>2</v>
      </c>
      <c r="C34" t="s">
        <v>3</v>
      </c>
      <c r="D34" t="s">
        <v>46</v>
      </c>
      <c r="E34" t="s">
        <v>46</v>
      </c>
      <c r="F34" t="s">
        <v>46</v>
      </c>
      <c r="G34" t="s">
        <v>46</v>
      </c>
      <c r="H34" t="s">
        <v>46</v>
      </c>
      <c r="I34" t="s">
        <v>46</v>
      </c>
    </row>
    <row r="35" spans="1:9" x14ac:dyDescent="0.25">
      <c r="D35" t="s">
        <v>47</v>
      </c>
      <c r="E35" t="s">
        <v>48</v>
      </c>
      <c r="F35" t="s">
        <v>49</v>
      </c>
      <c r="G35" t="s">
        <v>52</v>
      </c>
      <c r="H35" t="s">
        <v>50</v>
      </c>
      <c r="I35" t="s">
        <v>51</v>
      </c>
    </row>
    <row r="36" spans="1:9" x14ac:dyDescent="0.25">
      <c r="A36">
        <v>100</v>
      </c>
      <c r="B36">
        <v>2</v>
      </c>
      <c r="C36">
        <v>0</v>
      </c>
    </row>
    <row r="37" spans="1:9" x14ac:dyDescent="0.25">
      <c r="A37">
        <v>100</v>
      </c>
      <c r="B37">
        <v>2</v>
      </c>
      <c r="C37">
        <v>10</v>
      </c>
      <c r="D37">
        <v>-3.7826047416934889</v>
      </c>
      <c r="E37">
        <v>3.0603457044626849</v>
      </c>
      <c r="F37">
        <v>-6.0898190538478341</v>
      </c>
      <c r="G37">
        <v>-2.2077320018543443</v>
      </c>
      <c r="H37">
        <v>-23.460806821908815</v>
      </c>
      <c r="I37">
        <v>-5.8693946309401328</v>
      </c>
    </row>
    <row r="38" spans="1:9" x14ac:dyDescent="0.25">
      <c r="A38">
        <v>100</v>
      </c>
      <c r="B38">
        <v>2</v>
      </c>
      <c r="C38">
        <v>20</v>
      </c>
      <c r="D38">
        <v>-4.8532659374189775</v>
      </c>
      <c r="E38">
        <v>1.9550136640739912</v>
      </c>
      <c r="F38">
        <v>-7.6952256376716806</v>
      </c>
      <c r="G38">
        <v>-12.487175394997831</v>
      </c>
      <c r="H38">
        <v>-13.633978353558534</v>
      </c>
      <c r="I38">
        <v>-4.4504596600603268</v>
      </c>
    </row>
    <row r="39" spans="1:9" x14ac:dyDescent="0.25">
      <c r="A39">
        <v>100</v>
      </c>
      <c r="B39">
        <v>2</v>
      </c>
      <c r="C39">
        <v>30</v>
      </c>
      <c r="D39">
        <v>1.8589979382170945</v>
      </c>
      <c r="E39">
        <v>3.3800782547959902</v>
      </c>
      <c r="F39">
        <v>1.4876825812077603</v>
      </c>
      <c r="G39">
        <v>-3.4540936139166902</v>
      </c>
      <c r="H39">
        <v>-5.1656280747786081</v>
      </c>
      <c r="I39">
        <v>-3.1488693874318874</v>
      </c>
    </row>
    <row r="40" spans="1:9" x14ac:dyDescent="0.25">
      <c r="A40">
        <v>100</v>
      </c>
      <c r="B40">
        <v>2</v>
      </c>
      <c r="C40">
        <v>40</v>
      </c>
      <c r="D40">
        <v>-0.82417023078667062</v>
      </c>
      <c r="E40">
        <v>5.3642509849661293</v>
      </c>
      <c r="F40">
        <v>0.13952474384129704</v>
      </c>
      <c r="G40">
        <v>-2.4676439965649055</v>
      </c>
      <c r="H40">
        <v>-5.1551328304362043</v>
      </c>
      <c r="I40">
        <v>-4.353272333287741</v>
      </c>
    </row>
    <row r="41" spans="1:9" x14ac:dyDescent="0.25">
      <c r="A41">
        <v>100</v>
      </c>
      <c r="B41">
        <v>2</v>
      </c>
      <c r="C41">
        <v>50</v>
      </c>
      <c r="D41">
        <v>0.34611892103195019</v>
      </c>
      <c r="E41">
        <v>1.7414065519743289</v>
      </c>
      <c r="F41">
        <v>1.2927839546544564</v>
      </c>
      <c r="G41">
        <v>-3.7618841339686813</v>
      </c>
      <c r="H41">
        <v>-12.628402755001641</v>
      </c>
      <c r="I41">
        <v>0.45930010726601628</v>
      </c>
    </row>
    <row r="42" spans="1:9" x14ac:dyDescent="0.25">
      <c r="A42">
        <v>100</v>
      </c>
      <c r="B42">
        <v>2</v>
      </c>
      <c r="C42">
        <v>60</v>
      </c>
      <c r="D42">
        <v>4.5406730452085569</v>
      </c>
      <c r="E42">
        <v>0.52147260064962508</v>
      </c>
      <c r="F42">
        <v>6.0933071724438692</v>
      </c>
      <c r="G42">
        <v>-7.0898216334936954</v>
      </c>
      <c r="H42">
        <v>-5.1361102000655983</v>
      </c>
      <c r="I42">
        <v>-0.7033482833838508</v>
      </c>
    </row>
    <row r="43" spans="1:9" x14ac:dyDescent="0.25">
      <c r="A43">
        <v>100</v>
      </c>
      <c r="B43">
        <v>2</v>
      </c>
      <c r="C43">
        <v>70</v>
      </c>
      <c r="D43">
        <v>8.2193063776822548</v>
      </c>
      <c r="E43">
        <v>-0.40754880752981959</v>
      </c>
      <c r="F43">
        <v>10.470896010464358</v>
      </c>
      <c r="G43">
        <v>-5.4634717250708684</v>
      </c>
      <c r="H43">
        <v>-7.9521154476877633</v>
      </c>
      <c r="I43">
        <v>1.6010712203128739</v>
      </c>
    </row>
    <row r="44" spans="1:9" x14ac:dyDescent="0.25">
      <c r="A44">
        <v>100</v>
      </c>
      <c r="B44">
        <v>2</v>
      </c>
      <c r="C44">
        <v>80</v>
      </c>
      <c r="D44">
        <v>9.6097543098592286</v>
      </c>
      <c r="E44">
        <v>0.25768477015196312</v>
      </c>
      <c r="F44">
        <v>11.619795073032487</v>
      </c>
      <c r="G44">
        <v>-5.7788620110500677</v>
      </c>
      <c r="H44">
        <v>-5.4634306329944158</v>
      </c>
      <c r="I44">
        <v>0.71630659362018489</v>
      </c>
    </row>
    <row r="45" spans="1:9" x14ac:dyDescent="0.25">
      <c r="A45">
        <v>100</v>
      </c>
      <c r="B45">
        <v>2</v>
      </c>
      <c r="C45">
        <v>90</v>
      </c>
      <c r="D45">
        <v>15.824285603760346</v>
      </c>
      <c r="E45">
        <v>-5.6649962364461173</v>
      </c>
      <c r="F45">
        <v>15.887072160453455</v>
      </c>
      <c r="G45">
        <v>-5.0553642947797313</v>
      </c>
      <c r="H45">
        <v>-4.9340767464742585</v>
      </c>
      <c r="I45">
        <v>-7.8325786317464203</v>
      </c>
    </row>
    <row r="46" spans="1:9" x14ac:dyDescent="0.25">
      <c r="A46">
        <v>100</v>
      </c>
      <c r="B46">
        <v>5</v>
      </c>
      <c r="C46">
        <v>0</v>
      </c>
    </row>
    <row r="47" spans="1:9" x14ac:dyDescent="0.25">
      <c r="A47">
        <v>100</v>
      </c>
      <c r="B47">
        <v>5</v>
      </c>
      <c r="C47">
        <v>10</v>
      </c>
      <c r="D47">
        <v>-5.1169949819543064</v>
      </c>
      <c r="E47">
        <v>2.9142113150738744</v>
      </c>
      <c r="F47">
        <v>-3.4183562241116134</v>
      </c>
      <c r="G47">
        <v>-2.9836681030224321</v>
      </c>
      <c r="H47">
        <v>-26.092489340767465</v>
      </c>
      <c r="I47">
        <v>-6.9816495928930911</v>
      </c>
    </row>
    <row r="48" spans="1:9" x14ac:dyDescent="0.25">
      <c r="A48">
        <v>100</v>
      </c>
      <c r="B48">
        <v>5</v>
      </c>
      <c r="C48">
        <v>20</v>
      </c>
      <c r="D48">
        <v>-7.6807181899744945</v>
      </c>
      <c r="E48">
        <v>2.7975750506892987</v>
      </c>
      <c r="F48">
        <v>-10.269021146718984</v>
      </c>
      <c r="G48">
        <v>-12.199904242949321</v>
      </c>
      <c r="H48">
        <v>-12.746474253853727</v>
      </c>
      <c r="I48">
        <v>-6.3402132361940078</v>
      </c>
    </row>
    <row r="49" spans="1:9" x14ac:dyDescent="0.25">
      <c r="A49">
        <v>100</v>
      </c>
      <c r="B49">
        <v>5</v>
      </c>
      <c r="C49">
        <v>30</v>
      </c>
      <c r="D49">
        <v>1.2875623862388625</v>
      </c>
      <c r="E49">
        <v>3.2746309343785365</v>
      </c>
      <c r="F49">
        <v>0.83671244822324142</v>
      </c>
      <c r="G49">
        <v>-1.9964585090779214</v>
      </c>
      <c r="H49">
        <v>-5.4601508691374212</v>
      </c>
      <c r="I49">
        <v>-6.4834745549180406</v>
      </c>
    </row>
    <row r="50" spans="1:9" x14ac:dyDescent="0.25">
      <c r="A50">
        <v>100</v>
      </c>
      <c r="B50">
        <v>5</v>
      </c>
      <c r="C50">
        <v>40</v>
      </c>
      <c r="D50">
        <v>-3.8708311333290841</v>
      </c>
      <c r="E50">
        <v>4.3284260207368375</v>
      </c>
      <c r="F50">
        <v>-3.169391759319816</v>
      </c>
      <c r="G50">
        <v>-2.2054520720761834</v>
      </c>
      <c r="H50">
        <v>-5.9501475893735698</v>
      </c>
      <c r="I50">
        <v>-5.1854838129107987</v>
      </c>
    </row>
    <row r="51" spans="1:9" x14ac:dyDescent="0.25">
      <c r="A51">
        <v>100</v>
      </c>
      <c r="B51">
        <v>10</v>
      </c>
      <c r="C51">
        <v>0</v>
      </c>
    </row>
    <row r="52" spans="1:9" x14ac:dyDescent="0.25">
      <c r="A52">
        <v>100</v>
      </c>
      <c r="B52">
        <v>10</v>
      </c>
      <c r="C52">
        <v>10</v>
      </c>
      <c r="D52">
        <v>16.895761196947102</v>
      </c>
      <c r="E52">
        <v>-3.4278855608373524</v>
      </c>
      <c r="F52">
        <v>14.342707652060174</v>
      </c>
      <c r="G52">
        <v>-9.8766557990013961</v>
      </c>
      <c r="H52">
        <v>-30.39291571006887</v>
      </c>
      <c r="I52">
        <v>-0.2030135270360777</v>
      </c>
    </row>
    <row r="53" spans="1:9" x14ac:dyDescent="0.25">
      <c r="A53">
        <v>100</v>
      </c>
      <c r="B53">
        <v>10</v>
      </c>
      <c r="C53">
        <v>20</v>
      </c>
      <c r="D53">
        <v>-3.9260744277839841</v>
      </c>
      <c r="E53">
        <v>1.8587209341750937</v>
      </c>
      <c r="F53">
        <v>-5.8774798343143635</v>
      </c>
      <c r="G53">
        <v>-12.977360297302845</v>
      </c>
      <c r="H53">
        <v>-13.04362085929813</v>
      </c>
      <c r="I53">
        <v>-6.3726090117848582</v>
      </c>
    </row>
    <row r="54" spans="1:9" x14ac:dyDescent="0.25">
      <c r="A54">
        <v>100</v>
      </c>
      <c r="B54">
        <v>10</v>
      </c>
      <c r="C54">
        <v>30</v>
      </c>
      <c r="D54">
        <v>-3.9467058301356857</v>
      </c>
      <c r="E54">
        <v>5.4585093614164446</v>
      </c>
      <c r="F54">
        <v>-5.8726836712448263</v>
      </c>
      <c r="G54">
        <v>0.91045195807968193</v>
      </c>
      <c r="H54">
        <v>-3.0383732371269212</v>
      </c>
      <c r="I54">
        <v>-4.2928002188514665</v>
      </c>
    </row>
    <row r="55" spans="1:9" x14ac:dyDescent="0.25">
      <c r="A55">
        <v>100</v>
      </c>
      <c r="B55">
        <v>10</v>
      </c>
      <c r="C55">
        <v>40</v>
      </c>
      <c r="D55">
        <v>-3.0196500534109036</v>
      </c>
      <c r="E55">
        <v>4.8736327449531007</v>
      </c>
      <c r="F55">
        <v>-2.516677567037279</v>
      </c>
      <c r="G55">
        <v>-1.9523798667001051</v>
      </c>
      <c r="H55">
        <v>-6.2112167923909434</v>
      </c>
      <c r="I55">
        <v>-5.9565032719733377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3"/>
  <sheetViews>
    <sheetView workbookViewId="0">
      <selection activeCell="W17" sqref="W17"/>
    </sheetView>
  </sheetViews>
  <sheetFormatPr defaultRowHeight="15" x14ac:dyDescent="0.25"/>
  <cols>
    <col min="8" max="8" width="12.7109375" bestFit="1" customWidth="1"/>
    <col min="10" max="10" width="12.7109375" bestFit="1" customWidth="1"/>
    <col min="13" max="13" width="12.7109375" bestFit="1" customWidth="1"/>
    <col min="16" max="16" width="12.7109375" bestFit="1" customWidth="1"/>
    <col min="19" max="19" width="12.7109375" bestFit="1" customWidth="1"/>
    <col min="22" max="22" width="12.710937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  <c r="I1" t="s">
        <v>7</v>
      </c>
      <c r="J1" t="s">
        <v>46</v>
      </c>
      <c r="K1" t="s">
        <v>10</v>
      </c>
      <c r="L1" t="s">
        <v>19</v>
      </c>
      <c r="M1" t="s">
        <v>46</v>
      </c>
      <c r="N1" t="s">
        <v>20</v>
      </c>
      <c r="O1" t="s">
        <v>29</v>
      </c>
      <c r="P1" t="s">
        <v>46</v>
      </c>
      <c r="Q1" t="s">
        <v>30</v>
      </c>
      <c r="R1" t="s">
        <v>31</v>
      </c>
      <c r="S1" t="s">
        <v>46</v>
      </c>
      <c r="T1" t="s">
        <v>32</v>
      </c>
      <c r="U1" t="s">
        <v>33</v>
      </c>
      <c r="V1" t="s">
        <v>46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</row>
    <row r="2" spans="1:31" x14ac:dyDescent="0.25">
      <c r="A2" t="s">
        <v>43</v>
      </c>
      <c r="H2" t="s">
        <v>47</v>
      </c>
      <c r="J2" t="s">
        <v>48</v>
      </c>
      <c r="M2" t="s">
        <v>49</v>
      </c>
      <c r="P2" t="s">
        <v>52</v>
      </c>
      <c r="S2" t="s">
        <v>50</v>
      </c>
      <c r="V2" t="s">
        <v>51</v>
      </c>
    </row>
    <row r="3" spans="1:31" x14ac:dyDescent="0.25">
      <c r="A3" s="1">
        <v>20230700000000</v>
      </c>
      <c r="B3">
        <v>70</v>
      </c>
      <c r="C3">
        <v>2</v>
      </c>
      <c r="D3">
        <v>0</v>
      </c>
      <c r="E3">
        <v>0</v>
      </c>
      <c r="F3">
        <v>412.47399999999999</v>
      </c>
      <c r="G3">
        <v>3594.19</v>
      </c>
      <c r="I3">
        <v>2001.92</v>
      </c>
      <c r="K3">
        <v>23842</v>
      </c>
      <c r="L3">
        <v>0</v>
      </c>
      <c r="N3">
        <v>0.16046199999999999</v>
      </c>
      <c r="O3">
        <v>0</v>
      </c>
      <c r="Q3">
        <v>1.3239700000000001</v>
      </c>
      <c r="R3">
        <v>0</v>
      </c>
      <c r="T3">
        <v>1.4657</v>
      </c>
      <c r="U3">
        <v>0</v>
      </c>
      <c r="W3">
        <v>1.44499</v>
      </c>
      <c r="X3">
        <v>0</v>
      </c>
      <c r="Y3">
        <v>22399</v>
      </c>
      <c r="Z3">
        <v>0</v>
      </c>
      <c r="AA3">
        <v>765</v>
      </c>
      <c r="AB3">
        <v>0</v>
      </c>
      <c r="AC3">
        <v>453</v>
      </c>
      <c r="AD3">
        <v>0</v>
      </c>
      <c r="AE3">
        <v>225</v>
      </c>
    </row>
    <row r="4" spans="1:31" x14ac:dyDescent="0.25">
      <c r="A4" s="1">
        <v>20230700000000</v>
      </c>
      <c r="B4">
        <v>70</v>
      </c>
      <c r="C4">
        <v>2</v>
      </c>
      <c r="D4">
        <v>10</v>
      </c>
      <c r="E4">
        <v>0</v>
      </c>
      <c r="F4">
        <v>406.726</v>
      </c>
      <c r="G4">
        <v>3552.28</v>
      </c>
      <c r="H4">
        <f>(G4-3594.19)/3594.19*100</f>
        <v>-1.1660485394483835</v>
      </c>
      <c r="I4">
        <v>2005.32</v>
      </c>
      <c r="J4">
        <f>(I4-2001.92)/2001.92*100</f>
        <v>0.16983695652173231</v>
      </c>
      <c r="K4">
        <v>23874</v>
      </c>
      <c r="L4">
        <v>0.15373400000000001</v>
      </c>
      <c r="M4">
        <f>(L4-0.160462)/0.160462*100</f>
        <v>-4.1928930214006952</v>
      </c>
      <c r="N4">
        <v>0.158882</v>
      </c>
      <c r="O4">
        <v>1.39568</v>
      </c>
      <c r="P4">
        <f>(O4-1.32397)/1.32397*100</f>
        <v>5.4162858675045458</v>
      </c>
      <c r="Q4">
        <v>1.3622300000000001</v>
      </c>
      <c r="R4">
        <v>1.26295</v>
      </c>
      <c r="S4">
        <f>(R4-1.4657)/1.4657*100</f>
        <v>-13.832980828273179</v>
      </c>
      <c r="T4">
        <v>1.49458</v>
      </c>
      <c r="U4">
        <v>1.0619099999999999</v>
      </c>
      <c r="V4">
        <f>(U4-1.44499)/1.44499*100</f>
        <v>-26.510910110104575</v>
      </c>
      <c r="W4">
        <v>1.3566199999999999</v>
      </c>
      <c r="X4">
        <v>2318</v>
      </c>
      <c r="Y4">
        <v>20115</v>
      </c>
      <c r="Z4">
        <v>66</v>
      </c>
      <c r="AA4">
        <v>646</v>
      </c>
      <c r="AB4">
        <v>56</v>
      </c>
      <c r="AC4">
        <v>412</v>
      </c>
      <c r="AD4">
        <v>25</v>
      </c>
      <c r="AE4">
        <v>236</v>
      </c>
    </row>
    <row r="5" spans="1:31" x14ac:dyDescent="0.25">
      <c r="A5" s="1">
        <v>20230700000000</v>
      </c>
      <c r="B5">
        <v>70</v>
      </c>
      <c r="C5">
        <v>2</v>
      </c>
      <c r="D5">
        <v>20</v>
      </c>
      <c r="E5">
        <v>0</v>
      </c>
      <c r="F5">
        <v>410.90300000000002</v>
      </c>
      <c r="G5">
        <v>3536.39</v>
      </c>
      <c r="H5">
        <f t="shared" ref="H5:H12" si="0">(G5-3594.19)/3594.19*100</f>
        <v>-1.6081509324771419</v>
      </c>
      <c r="I5">
        <v>1956.07</v>
      </c>
      <c r="J5">
        <f t="shared" ref="J5:J12" si="1">(I5-2001.92)/2001.92*100</f>
        <v>-2.2903013107416945</v>
      </c>
      <c r="K5">
        <v>23652</v>
      </c>
      <c r="L5">
        <v>0.156391</v>
      </c>
      <c r="M5">
        <f t="shared" ref="M5:M12" si="2">(L5-0.160462)/0.160462*100</f>
        <v>-2.5370492702321989</v>
      </c>
      <c r="N5">
        <v>0.15989500000000001</v>
      </c>
      <c r="O5">
        <v>1.2853000000000001</v>
      </c>
      <c r="P5">
        <f t="shared" ref="P5:P12" si="3">(O5-1.32397)/1.32397*100</f>
        <v>-2.9207610444345398</v>
      </c>
      <c r="Q5">
        <v>1.2847299999999999</v>
      </c>
      <c r="R5">
        <v>1.3131999999999999</v>
      </c>
      <c r="S5">
        <f t="shared" ref="S5:S12" si="4">(R5-1.4657)/1.4657*100</f>
        <v>-10.404584840008193</v>
      </c>
      <c r="T5">
        <v>1.4967900000000001</v>
      </c>
      <c r="U5">
        <v>1.3808199999999999</v>
      </c>
      <c r="V5">
        <f t="shared" ref="V5:V12" si="5">(U5-1.44499)/1.44499*100</f>
        <v>-4.440861182430333</v>
      </c>
      <c r="W5">
        <v>1.41099</v>
      </c>
      <c r="X5">
        <v>4475</v>
      </c>
      <c r="Y5">
        <v>17740</v>
      </c>
      <c r="Z5">
        <v>149</v>
      </c>
      <c r="AA5">
        <v>576</v>
      </c>
      <c r="AB5">
        <v>96</v>
      </c>
      <c r="AC5">
        <v>360</v>
      </c>
      <c r="AD5">
        <v>52</v>
      </c>
      <c r="AE5">
        <v>204</v>
      </c>
    </row>
    <row r="6" spans="1:31" x14ac:dyDescent="0.25">
      <c r="A6" s="1">
        <v>20230700000000</v>
      </c>
      <c r="B6">
        <v>70</v>
      </c>
      <c r="C6">
        <v>2</v>
      </c>
      <c r="D6">
        <v>30</v>
      </c>
      <c r="E6">
        <v>0</v>
      </c>
      <c r="F6">
        <v>430.66300000000001</v>
      </c>
      <c r="G6">
        <v>3631.96</v>
      </c>
      <c r="H6">
        <f t="shared" si="0"/>
        <v>1.0508626422086751</v>
      </c>
      <c r="I6">
        <v>1974.83</v>
      </c>
      <c r="J6">
        <f t="shared" si="1"/>
        <v>-1.3532009271099816</v>
      </c>
      <c r="K6">
        <v>23691</v>
      </c>
      <c r="L6">
        <v>0.16212699999999999</v>
      </c>
      <c r="M6">
        <f t="shared" si="2"/>
        <v>1.0376288467051389</v>
      </c>
      <c r="N6">
        <v>0.163993</v>
      </c>
      <c r="O6">
        <v>1.28342</v>
      </c>
      <c r="P6">
        <f t="shared" si="3"/>
        <v>-3.0627582195971272</v>
      </c>
      <c r="Q6">
        <v>1.3260000000000001</v>
      </c>
      <c r="R6">
        <v>1.2303500000000001</v>
      </c>
      <c r="S6">
        <f t="shared" si="4"/>
        <v>-16.057174046530665</v>
      </c>
      <c r="T6">
        <v>1.4254800000000001</v>
      </c>
      <c r="U6">
        <v>1.32891</v>
      </c>
      <c r="V6">
        <f t="shared" si="5"/>
        <v>-8.0332735866684164</v>
      </c>
      <c r="W6">
        <v>1.4321600000000001</v>
      </c>
      <c r="X6">
        <v>6767</v>
      </c>
      <c r="Y6">
        <v>15457</v>
      </c>
      <c r="Z6">
        <v>254</v>
      </c>
      <c r="AA6">
        <v>471</v>
      </c>
      <c r="AB6">
        <v>142</v>
      </c>
      <c r="AC6">
        <v>356</v>
      </c>
      <c r="AD6">
        <v>71</v>
      </c>
      <c r="AE6">
        <v>173</v>
      </c>
    </row>
    <row r="7" spans="1:31" x14ac:dyDescent="0.25">
      <c r="A7" s="1">
        <v>20230700000000</v>
      </c>
      <c r="B7">
        <v>70</v>
      </c>
      <c r="C7">
        <v>2</v>
      </c>
      <c r="D7">
        <v>40</v>
      </c>
      <c r="E7">
        <v>0</v>
      </c>
      <c r="F7">
        <v>451.49200000000002</v>
      </c>
      <c r="G7">
        <v>3715.15</v>
      </c>
      <c r="H7">
        <f t="shared" si="0"/>
        <v>3.3654314323950607</v>
      </c>
      <c r="I7">
        <v>1997.55</v>
      </c>
      <c r="J7">
        <f t="shared" si="1"/>
        <v>-0.2182904411764765</v>
      </c>
      <c r="K7">
        <v>23956</v>
      </c>
      <c r="L7">
        <v>0.16497999999999999</v>
      </c>
      <c r="M7">
        <f t="shared" si="2"/>
        <v>2.8156198975458331</v>
      </c>
      <c r="N7">
        <v>0.165774</v>
      </c>
      <c r="O7">
        <v>1.2178899999999999</v>
      </c>
      <c r="P7">
        <f t="shared" si="3"/>
        <v>-8.0122661389608645</v>
      </c>
      <c r="Q7">
        <v>1.3148500000000001</v>
      </c>
      <c r="R7">
        <v>1.2705500000000001</v>
      </c>
      <c r="S7">
        <f t="shared" si="4"/>
        <v>-13.314457255918668</v>
      </c>
      <c r="T7">
        <v>1.47889</v>
      </c>
      <c r="U7">
        <v>1.16571</v>
      </c>
      <c r="V7">
        <f t="shared" si="5"/>
        <v>-19.32746939425186</v>
      </c>
      <c r="W7">
        <v>1.46428</v>
      </c>
      <c r="X7">
        <v>8996</v>
      </c>
      <c r="Y7">
        <v>13458</v>
      </c>
      <c r="Z7">
        <v>295</v>
      </c>
      <c r="AA7">
        <v>409</v>
      </c>
      <c r="AB7">
        <v>222</v>
      </c>
      <c r="AC7">
        <v>313</v>
      </c>
      <c r="AD7">
        <v>99</v>
      </c>
      <c r="AE7">
        <v>164</v>
      </c>
    </row>
    <row r="8" spans="1:31" x14ac:dyDescent="0.25">
      <c r="A8" s="1">
        <v>20230700000000</v>
      </c>
      <c r="B8">
        <v>70</v>
      </c>
      <c r="C8">
        <v>5</v>
      </c>
      <c r="D8">
        <v>0</v>
      </c>
      <c r="E8">
        <v>0</v>
      </c>
      <c r="F8">
        <v>412.47399999999999</v>
      </c>
      <c r="G8">
        <v>3594.19</v>
      </c>
      <c r="I8">
        <v>2001.92</v>
      </c>
      <c r="K8">
        <v>23842</v>
      </c>
      <c r="L8">
        <v>0</v>
      </c>
      <c r="N8">
        <v>0.16046199999999999</v>
      </c>
      <c r="O8">
        <v>0</v>
      </c>
      <c r="Q8">
        <v>1.3239700000000001</v>
      </c>
      <c r="R8">
        <v>0</v>
      </c>
      <c r="T8">
        <v>1.4657</v>
      </c>
      <c r="U8">
        <v>0</v>
      </c>
      <c r="W8">
        <v>1.44499</v>
      </c>
      <c r="X8">
        <v>0</v>
      </c>
      <c r="Y8">
        <v>22399</v>
      </c>
      <c r="Z8">
        <v>0</v>
      </c>
      <c r="AA8">
        <v>765</v>
      </c>
      <c r="AB8">
        <v>0</v>
      </c>
      <c r="AC8">
        <v>453</v>
      </c>
      <c r="AD8">
        <v>0</v>
      </c>
      <c r="AE8">
        <v>225</v>
      </c>
    </row>
    <row r="9" spans="1:31" x14ac:dyDescent="0.25">
      <c r="A9" s="1">
        <v>20230700000000</v>
      </c>
      <c r="B9">
        <v>70</v>
      </c>
      <c r="C9">
        <v>5</v>
      </c>
      <c r="D9">
        <v>10</v>
      </c>
      <c r="E9">
        <v>0</v>
      </c>
      <c r="F9">
        <v>406.04300000000001</v>
      </c>
      <c r="G9">
        <v>3553.43</v>
      </c>
      <c r="H9">
        <f t="shared" si="0"/>
        <v>-1.1340524568818071</v>
      </c>
      <c r="I9">
        <v>2010.06</v>
      </c>
      <c r="J9">
        <f t="shared" si="1"/>
        <v>0.40660965473145139</v>
      </c>
      <c r="K9">
        <v>23874</v>
      </c>
      <c r="L9">
        <v>0.15373999999999999</v>
      </c>
      <c r="M9">
        <f t="shared" si="2"/>
        <v>-4.1891538183495198</v>
      </c>
      <c r="N9">
        <v>0.158939</v>
      </c>
      <c r="O9">
        <v>1.3663700000000001</v>
      </c>
      <c r="P9">
        <f t="shared" si="3"/>
        <v>3.2024894823900834</v>
      </c>
      <c r="Q9">
        <v>1.3694999999999999</v>
      </c>
      <c r="R9">
        <v>1.2522200000000001</v>
      </c>
      <c r="S9">
        <f t="shared" si="4"/>
        <v>-14.565054240294733</v>
      </c>
      <c r="T9">
        <v>1.4906299999999999</v>
      </c>
      <c r="U9">
        <v>1.10328</v>
      </c>
      <c r="V9">
        <f t="shared" si="5"/>
        <v>-23.64791451843957</v>
      </c>
      <c r="W9">
        <v>1.37009</v>
      </c>
      <c r="X9">
        <v>2318</v>
      </c>
      <c r="Y9">
        <v>20115</v>
      </c>
      <c r="Z9">
        <v>66</v>
      </c>
      <c r="AA9">
        <v>646</v>
      </c>
      <c r="AB9">
        <v>56</v>
      </c>
      <c r="AC9">
        <v>412</v>
      </c>
      <c r="AD9">
        <v>25</v>
      </c>
      <c r="AE9">
        <v>236</v>
      </c>
    </row>
    <row r="10" spans="1:31" x14ac:dyDescent="0.25">
      <c r="A10" s="1">
        <v>20230700000000</v>
      </c>
      <c r="B10">
        <v>70</v>
      </c>
      <c r="C10">
        <v>5</v>
      </c>
      <c r="D10">
        <v>20</v>
      </c>
      <c r="E10">
        <v>0</v>
      </c>
      <c r="F10">
        <v>413.55099999999999</v>
      </c>
      <c r="G10">
        <v>3552.54</v>
      </c>
      <c r="H10">
        <f t="shared" si="0"/>
        <v>-1.1588146425202921</v>
      </c>
      <c r="I10">
        <v>1953.88</v>
      </c>
      <c r="J10">
        <f t="shared" si="1"/>
        <v>-2.3996962915601006</v>
      </c>
      <c r="K10">
        <v>23652</v>
      </c>
      <c r="L10">
        <v>0.157134</v>
      </c>
      <c r="M10">
        <f t="shared" si="2"/>
        <v>-2.0740112923932132</v>
      </c>
      <c r="N10">
        <v>0.16061800000000001</v>
      </c>
      <c r="O10">
        <v>1.2782800000000001</v>
      </c>
      <c r="P10">
        <f t="shared" si="3"/>
        <v>-3.4509845389245988</v>
      </c>
      <c r="Q10">
        <v>1.28138</v>
      </c>
      <c r="R10">
        <v>1.30311</v>
      </c>
      <c r="S10">
        <f t="shared" si="4"/>
        <v>-11.092993109094632</v>
      </c>
      <c r="T10">
        <v>1.49621</v>
      </c>
      <c r="U10">
        <v>1.38839</v>
      </c>
      <c r="V10">
        <f t="shared" si="5"/>
        <v>-3.9169821244437664</v>
      </c>
      <c r="W10">
        <v>1.4187000000000001</v>
      </c>
      <c r="X10">
        <v>4475</v>
      </c>
      <c r="Y10">
        <v>17740</v>
      </c>
      <c r="Z10">
        <v>149</v>
      </c>
      <c r="AA10">
        <v>576</v>
      </c>
      <c r="AB10">
        <v>96</v>
      </c>
      <c r="AC10">
        <v>360</v>
      </c>
      <c r="AD10">
        <v>52</v>
      </c>
      <c r="AE10">
        <v>204</v>
      </c>
    </row>
    <row r="11" spans="1:31" x14ac:dyDescent="0.25">
      <c r="A11" s="1">
        <v>20230700000000</v>
      </c>
      <c r="B11">
        <v>70</v>
      </c>
      <c r="C11">
        <v>5</v>
      </c>
      <c r="D11">
        <v>30</v>
      </c>
      <c r="E11">
        <v>0</v>
      </c>
      <c r="F11">
        <v>436.28899999999999</v>
      </c>
      <c r="G11">
        <v>3640.88</v>
      </c>
      <c r="H11">
        <f t="shared" si="0"/>
        <v>1.2990409522034185</v>
      </c>
      <c r="I11">
        <v>1976.89</v>
      </c>
      <c r="J11">
        <f t="shared" si="1"/>
        <v>-1.2502997122762134</v>
      </c>
      <c r="K11">
        <v>23691</v>
      </c>
      <c r="L11">
        <v>0.163383</v>
      </c>
      <c r="M11">
        <f t="shared" si="2"/>
        <v>1.8203686854208516</v>
      </c>
      <c r="N11">
        <v>0.16402</v>
      </c>
      <c r="O11">
        <v>1.3070299999999999</v>
      </c>
      <c r="P11">
        <f t="shared" si="3"/>
        <v>-1.2794851847096367</v>
      </c>
      <c r="Q11">
        <v>1.3091699999999999</v>
      </c>
      <c r="R11">
        <v>1.2491699999999999</v>
      </c>
      <c r="S11">
        <f t="shared" si="4"/>
        <v>-14.773145937094911</v>
      </c>
      <c r="T11">
        <v>1.43045</v>
      </c>
      <c r="U11">
        <v>1.3443000000000001</v>
      </c>
      <c r="V11">
        <f t="shared" si="5"/>
        <v>-6.9682143129018161</v>
      </c>
      <c r="W11">
        <v>1.42319</v>
      </c>
      <c r="X11">
        <v>6767</v>
      </c>
      <c r="Y11">
        <v>15457</v>
      </c>
      <c r="Z11">
        <v>254</v>
      </c>
      <c r="AA11">
        <v>471</v>
      </c>
      <c r="AB11">
        <v>142</v>
      </c>
      <c r="AC11">
        <v>356</v>
      </c>
      <c r="AD11">
        <v>71</v>
      </c>
      <c r="AE11">
        <v>173</v>
      </c>
    </row>
    <row r="12" spans="1:31" x14ac:dyDescent="0.25">
      <c r="A12" s="1">
        <v>20230700000000</v>
      </c>
      <c r="B12">
        <v>70</v>
      </c>
      <c r="C12">
        <v>5</v>
      </c>
      <c r="D12">
        <v>40</v>
      </c>
      <c r="E12">
        <v>0</v>
      </c>
      <c r="F12">
        <v>451.26600000000002</v>
      </c>
      <c r="G12">
        <v>3721.52</v>
      </c>
      <c r="H12">
        <f t="shared" si="0"/>
        <v>3.5426619071334549</v>
      </c>
      <c r="I12">
        <v>1992.79</v>
      </c>
      <c r="J12">
        <f t="shared" si="1"/>
        <v>-0.45606218030691076</v>
      </c>
      <c r="K12">
        <v>23956</v>
      </c>
      <c r="L12">
        <v>0.16486000000000001</v>
      </c>
      <c r="M12">
        <f t="shared" si="2"/>
        <v>2.7408358365220509</v>
      </c>
      <c r="N12">
        <v>0.166328</v>
      </c>
      <c r="O12">
        <v>1.2077599999999999</v>
      </c>
      <c r="P12">
        <f t="shared" si="3"/>
        <v>-8.7773892157677391</v>
      </c>
      <c r="Q12">
        <v>1.3206199999999999</v>
      </c>
      <c r="R12">
        <v>1.2636000000000001</v>
      </c>
      <c r="S12">
        <f t="shared" si="4"/>
        <v>-13.788633417479698</v>
      </c>
      <c r="T12">
        <v>1.47089</v>
      </c>
      <c r="U12">
        <v>1.1833199999999999</v>
      </c>
      <c r="V12">
        <f t="shared" si="5"/>
        <v>-18.108775839279172</v>
      </c>
      <c r="W12">
        <v>1.4531099999999999</v>
      </c>
      <c r="X12">
        <v>8996</v>
      </c>
      <c r="Y12">
        <v>13458</v>
      </c>
      <c r="Z12">
        <v>295</v>
      </c>
      <c r="AA12">
        <v>409</v>
      </c>
      <c r="AB12">
        <v>222</v>
      </c>
      <c r="AC12">
        <v>313</v>
      </c>
      <c r="AD12">
        <v>99</v>
      </c>
      <c r="AE12">
        <v>164</v>
      </c>
    </row>
    <row r="22" spans="1:9" x14ac:dyDescent="0.25">
      <c r="A22" t="s">
        <v>1</v>
      </c>
      <c r="B22" t="s">
        <v>2</v>
      </c>
      <c r="C22" t="s">
        <v>3</v>
      </c>
      <c r="D22" t="s">
        <v>46</v>
      </c>
      <c r="E22" t="s">
        <v>46</v>
      </c>
      <c r="F22" t="s">
        <v>46</v>
      </c>
      <c r="G22" t="s">
        <v>46</v>
      </c>
      <c r="H22" t="s">
        <v>46</v>
      </c>
      <c r="I22" t="s">
        <v>46</v>
      </c>
    </row>
    <row r="23" spans="1:9" x14ac:dyDescent="0.25">
      <c r="D23" t="s">
        <v>47</v>
      </c>
      <c r="E23" t="s">
        <v>48</v>
      </c>
      <c r="F23" t="s">
        <v>49</v>
      </c>
      <c r="G23" t="s">
        <v>52</v>
      </c>
      <c r="H23" t="s">
        <v>50</v>
      </c>
      <c r="I23" t="s">
        <v>51</v>
      </c>
    </row>
    <row r="24" spans="1:9" x14ac:dyDescent="0.25">
      <c r="A24">
        <v>70</v>
      </c>
      <c r="B24">
        <v>2</v>
      </c>
      <c r="C24">
        <v>0</v>
      </c>
    </row>
    <row r="25" spans="1:9" x14ac:dyDescent="0.25">
      <c r="A25">
        <v>70</v>
      </c>
      <c r="B25">
        <v>2</v>
      </c>
      <c r="C25">
        <v>10</v>
      </c>
      <c r="D25">
        <v>-1.1660485394483835</v>
      </c>
      <c r="E25">
        <v>0.16983695652173231</v>
      </c>
      <c r="F25">
        <v>-4.1928930214006952</v>
      </c>
      <c r="G25">
        <v>5.4162858675045458</v>
      </c>
      <c r="H25">
        <v>-13.832980828273179</v>
      </c>
      <c r="I25">
        <v>-26.510910110104575</v>
      </c>
    </row>
    <row r="26" spans="1:9" x14ac:dyDescent="0.25">
      <c r="A26">
        <v>70</v>
      </c>
      <c r="B26">
        <v>2</v>
      </c>
      <c r="C26">
        <v>20</v>
      </c>
      <c r="D26">
        <v>-1.6081509324771419</v>
      </c>
      <c r="E26">
        <v>-2.2903013107416945</v>
      </c>
      <c r="F26">
        <v>-2.5370492702321989</v>
      </c>
      <c r="G26">
        <v>-2.9207610444345398</v>
      </c>
      <c r="H26">
        <v>-10.404584840008193</v>
      </c>
      <c r="I26">
        <v>-4.440861182430333</v>
      </c>
    </row>
    <row r="27" spans="1:9" x14ac:dyDescent="0.25">
      <c r="A27">
        <v>70</v>
      </c>
      <c r="B27">
        <v>2</v>
      </c>
      <c r="C27">
        <v>30</v>
      </c>
      <c r="D27">
        <v>1.0508626422086751</v>
      </c>
      <c r="E27">
        <v>-1.3532009271099816</v>
      </c>
      <c r="F27">
        <v>1.0376288467051389</v>
      </c>
      <c r="G27">
        <v>-3.0627582195971272</v>
      </c>
      <c r="H27">
        <v>-16.057174046530665</v>
      </c>
      <c r="I27">
        <v>-8.0332735866684164</v>
      </c>
    </row>
    <row r="28" spans="1:9" x14ac:dyDescent="0.25">
      <c r="A28">
        <v>70</v>
      </c>
      <c r="B28">
        <v>2</v>
      </c>
      <c r="C28">
        <v>40</v>
      </c>
      <c r="D28">
        <v>3.3654314323950607</v>
      </c>
      <c r="E28">
        <v>-0.2182904411764765</v>
      </c>
      <c r="F28">
        <v>2.8156198975458331</v>
      </c>
      <c r="G28">
        <v>-8.0122661389608645</v>
      </c>
      <c r="H28">
        <v>-13.314457255918668</v>
      </c>
      <c r="I28">
        <v>-19.32746939425186</v>
      </c>
    </row>
    <row r="29" spans="1:9" x14ac:dyDescent="0.25">
      <c r="A29">
        <v>70</v>
      </c>
      <c r="B29">
        <v>5</v>
      </c>
      <c r="C29">
        <v>0</v>
      </c>
    </row>
    <row r="30" spans="1:9" x14ac:dyDescent="0.25">
      <c r="A30">
        <v>70</v>
      </c>
      <c r="B30">
        <v>5</v>
      </c>
      <c r="C30">
        <v>10</v>
      </c>
      <c r="D30">
        <v>-1.1340524568818071</v>
      </c>
      <c r="E30">
        <v>0.40660965473145139</v>
      </c>
      <c r="F30">
        <v>-4.1891538183495198</v>
      </c>
      <c r="G30">
        <v>3.2024894823900834</v>
      </c>
      <c r="H30">
        <v>-14.565054240294733</v>
      </c>
      <c r="I30">
        <v>-23.64791451843957</v>
      </c>
    </row>
    <row r="31" spans="1:9" x14ac:dyDescent="0.25">
      <c r="A31">
        <v>70</v>
      </c>
      <c r="B31">
        <v>5</v>
      </c>
      <c r="C31">
        <v>20</v>
      </c>
      <c r="D31">
        <v>-1.1588146425202921</v>
      </c>
      <c r="E31">
        <v>-2.3996962915601006</v>
      </c>
      <c r="F31">
        <v>-2.0740112923932132</v>
      </c>
      <c r="G31">
        <v>-3.4509845389245988</v>
      </c>
      <c r="H31">
        <v>-11.092993109094632</v>
      </c>
      <c r="I31">
        <v>-3.9169821244437664</v>
      </c>
    </row>
    <row r="32" spans="1:9" x14ac:dyDescent="0.25">
      <c r="A32">
        <v>70</v>
      </c>
      <c r="B32">
        <v>5</v>
      </c>
      <c r="C32">
        <v>30</v>
      </c>
      <c r="D32">
        <v>1.2990409522034185</v>
      </c>
      <c r="E32">
        <v>-1.2502997122762134</v>
      </c>
      <c r="F32">
        <v>1.8203686854208516</v>
      </c>
      <c r="G32">
        <v>-1.2794851847096367</v>
      </c>
      <c r="H32">
        <v>-14.773145937094911</v>
      </c>
      <c r="I32">
        <v>-6.9682143129018161</v>
      </c>
    </row>
    <row r="33" spans="1:9" x14ac:dyDescent="0.25">
      <c r="A33">
        <v>70</v>
      </c>
      <c r="B33">
        <v>5</v>
      </c>
      <c r="C33">
        <v>40</v>
      </c>
      <c r="D33">
        <v>3.5426619071334549</v>
      </c>
      <c r="E33">
        <v>-0.45606218030691076</v>
      </c>
      <c r="F33">
        <v>2.7408358365220509</v>
      </c>
      <c r="G33">
        <v>-8.7773892157677391</v>
      </c>
      <c r="H33">
        <v>-13.788633417479698</v>
      </c>
      <c r="I33">
        <v>-18.108775839279172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43"/>
  <sheetViews>
    <sheetView workbookViewId="0">
      <selection activeCell="U22" sqref="T22:U22"/>
    </sheetView>
  </sheetViews>
  <sheetFormatPr defaultRowHeight="15" x14ac:dyDescent="0.25"/>
  <cols>
    <col min="8" max="8" width="12.7109375" bestFit="1" customWidth="1"/>
    <col min="10" max="10" width="12.7109375" bestFit="1" customWidth="1"/>
    <col min="13" max="13" width="12.7109375" bestFit="1" customWidth="1"/>
    <col min="16" max="16" width="12.7109375" bestFit="1" customWidth="1"/>
    <col min="19" max="19" width="11.7109375" bestFit="1" customWidth="1"/>
    <col min="22" max="22" width="12.710937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  <c r="I1" t="s">
        <v>7</v>
      </c>
      <c r="J1" t="s">
        <v>46</v>
      </c>
      <c r="K1" t="s">
        <v>10</v>
      </c>
      <c r="L1" t="s">
        <v>19</v>
      </c>
      <c r="M1" t="s">
        <v>46</v>
      </c>
      <c r="N1" t="s">
        <v>20</v>
      </c>
      <c r="O1" t="s">
        <v>29</v>
      </c>
      <c r="P1" t="s">
        <v>46</v>
      </c>
      <c r="Q1" t="s">
        <v>30</v>
      </c>
      <c r="R1" t="s">
        <v>31</v>
      </c>
      <c r="S1" t="s">
        <v>46</v>
      </c>
      <c r="T1" t="s">
        <v>32</v>
      </c>
      <c r="U1" t="s">
        <v>33</v>
      </c>
      <c r="V1" t="s">
        <v>46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</row>
    <row r="2" spans="1:31" x14ac:dyDescent="0.25">
      <c r="A2" t="s">
        <v>43</v>
      </c>
      <c r="H2" t="s">
        <v>47</v>
      </c>
      <c r="J2" t="s">
        <v>48</v>
      </c>
      <c r="M2" t="s">
        <v>49</v>
      </c>
      <c r="P2" t="s">
        <v>52</v>
      </c>
      <c r="S2" t="s">
        <v>50</v>
      </c>
      <c r="V2" t="s">
        <v>51</v>
      </c>
    </row>
    <row r="3" spans="1:31" x14ac:dyDescent="0.25">
      <c r="A3" s="1">
        <v>20230700000000</v>
      </c>
      <c r="B3">
        <v>120</v>
      </c>
      <c r="C3">
        <v>2</v>
      </c>
      <c r="D3">
        <v>0</v>
      </c>
      <c r="E3">
        <v>0</v>
      </c>
      <c r="F3">
        <v>1063.69</v>
      </c>
      <c r="G3">
        <v>10811.9</v>
      </c>
      <c r="I3">
        <v>3778.92</v>
      </c>
      <c r="K3">
        <v>41832</v>
      </c>
      <c r="L3">
        <v>0</v>
      </c>
      <c r="N3">
        <v>0.27528000000000002</v>
      </c>
      <c r="O3">
        <v>0</v>
      </c>
      <c r="Q3">
        <v>1.43651</v>
      </c>
      <c r="R3">
        <v>0</v>
      </c>
      <c r="T3">
        <v>1.55704</v>
      </c>
      <c r="U3">
        <v>0</v>
      </c>
      <c r="W3">
        <v>1.44814</v>
      </c>
      <c r="X3">
        <v>0</v>
      </c>
      <c r="Y3">
        <v>39276</v>
      </c>
      <c r="Z3">
        <v>0</v>
      </c>
      <c r="AA3">
        <v>1279</v>
      </c>
      <c r="AB3">
        <v>0</v>
      </c>
      <c r="AC3">
        <v>848</v>
      </c>
      <c r="AD3">
        <v>0</v>
      </c>
      <c r="AE3">
        <v>429</v>
      </c>
    </row>
    <row r="4" spans="1:31" x14ac:dyDescent="0.25">
      <c r="A4" s="1">
        <v>20230700000000</v>
      </c>
      <c r="B4">
        <v>120</v>
      </c>
      <c r="C4">
        <v>2</v>
      </c>
      <c r="D4">
        <v>10</v>
      </c>
      <c r="E4">
        <v>0</v>
      </c>
      <c r="F4">
        <v>1033.73</v>
      </c>
      <c r="G4">
        <v>10584.1</v>
      </c>
      <c r="H4">
        <f>(G4-10811.9)/10811.9*100</f>
        <v>-2.1069377260240962</v>
      </c>
      <c r="I4">
        <v>3696.09</v>
      </c>
      <c r="J4">
        <f>(I4-3778.92)/3778.92*100</f>
        <v>-2.1918960972976387</v>
      </c>
      <c r="K4">
        <v>41993</v>
      </c>
      <c r="L4">
        <v>0.25756600000000002</v>
      </c>
      <c r="M4">
        <f>(L4-0.27528)/0.27528*100</f>
        <v>-6.4349026445800668</v>
      </c>
      <c r="N4">
        <v>0.26996399999999998</v>
      </c>
      <c r="O4">
        <v>1.1927700000000001</v>
      </c>
      <c r="P4">
        <f>(O4-1.43651)/1.43651*100</f>
        <v>-16.967511538381206</v>
      </c>
      <c r="Q4">
        <v>1.35842</v>
      </c>
      <c r="R4">
        <v>1.20113</v>
      </c>
      <c r="S4">
        <f>(R4-1.55704)/1.55704*100</f>
        <v>-22.858115398448334</v>
      </c>
      <c r="T4">
        <v>1.60236</v>
      </c>
      <c r="U4">
        <v>1.3914800000000001</v>
      </c>
      <c r="V4">
        <f>(U4-1.44814)/1.44814*100</f>
        <v>-3.9126051348626469</v>
      </c>
      <c r="W4">
        <v>1.37869</v>
      </c>
      <c r="X4">
        <v>4019</v>
      </c>
      <c r="Y4">
        <v>35371</v>
      </c>
      <c r="Z4">
        <v>147</v>
      </c>
      <c r="AA4">
        <v>1164</v>
      </c>
      <c r="AB4">
        <v>75</v>
      </c>
      <c r="AC4">
        <v>765</v>
      </c>
      <c r="AD4">
        <v>39</v>
      </c>
      <c r="AE4">
        <v>413</v>
      </c>
    </row>
    <row r="5" spans="1:31" x14ac:dyDescent="0.25">
      <c r="A5" s="1">
        <v>20230700000000</v>
      </c>
      <c r="B5">
        <v>120</v>
      </c>
      <c r="C5">
        <v>2</v>
      </c>
      <c r="D5">
        <v>20</v>
      </c>
      <c r="E5">
        <v>0</v>
      </c>
      <c r="F5">
        <v>951.10299999999995</v>
      </c>
      <c r="G5">
        <v>10095</v>
      </c>
      <c r="H5">
        <f t="shared" ref="H5:H17" si="0">(G5-10811.9)/10811.9*100</f>
        <v>-6.6306569613111446</v>
      </c>
      <c r="I5">
        <v>3714.89</v>
      </c>
      <c r="J5">
        <f t="shared" ref="J5:J17" si="1">(I5-3778.92)/3778.92*100</f>
        <v>-1.6943994580462196</v>
      </c>
      <c r="K5">
        <v>41689</v>
      </c>
      <c r="L5">
        <v>0.25140099999999999</v>
      </c>
      <c r="M5">
        <f t="shared" ref="M5:M17" si="2">(L5-0.27528)/0.27528*100</f>
        <v>-8.6744405696018738</v>
      </c>
      <c r="N5">
        <v>0.25990600000000003</v>
      </c>
      <c r="O5">
        <v>1.26434</v>
      </c>
      <c r="P5">
        <f t="shared" ref="P5:P17" si="3">(O5-1.43651)/1.43651*100</f>
        <v>-11.985297700677332</v>
      </c>
      <c r="Q5">
        <v>1.3761399999999999</v>
      </c>
      <c r="R5">
        <v>1.3948499999999999</v>
      </c>
      <c r="S5">
        <f t="shared" ref="S5:S17" si="4">(R5-1.55704)/1.55704*100</f>
        <v>-10.416559625956948</v>
      </c>
      <c r="T5">
        <v>1.6171899999999999</v>
      </c>
      <c r="U5">
        <v>1.14435</v>
      </c>
      <c r="V5">
        <f t="shared" ref="V5:V17" si="5">(U5-1.44814)/1.44814*100</f>
        <v>-20.977944121424724</v>
      </c>
      <c r="W5">
        <v>1.45478</v>
      </c>
      <c r="X5">
        <v>7795</v>
      </c>
      <c r="Y5">
        <v>31301</v>
      </c>
      <c r="Z5">
        <v>266</v>
      </c>
      <c r="AA5">
        <v>1017</v>
      </c>
      <c r="AB5">
        <v>156</v>
      </c>
      <c r="AC5">
        <v>698</v>
      </c>
      <c r="AD5">
        <v>99</v>
      </c>
      <c r="AE5">
        <v>357</v>
      </c>
    </row>
    <row r="6" spans="1:31" x14ac:dyDescent="0.25">
      <c r="A6" s="1">
        <v>20230700000000</v>
      </c>
      <c r="B6">
        <v>120</v>
      </c>
      <c r="C6">
        <v>2</v>
      </c>
      <c r="D6">
        <v>30</v>
      </c>
      <c r="E6">
        <v>0</v>
      </c>
      <c r="F6">
        <v>1035.3699999999999</v>
      </c>
      <c r="G6">
        <v>10399.200000000001</v>
      </c>
      <c r="H6">
        <f t="shared" si="0"/>
        <v>-3.8170904281393554</v>
      </c>
      <c r="I6">
        <v>3572.88</v>
      </c>
      <c r="J6">
        <f t="shared" si="1"/>
        <v>-5.4523514654980776</v>
      </c>
      <c r="K6">
        <v>41477</v>
      </c>
      <c r="L6">
        <v>0.26761600000000002</v>
      </c>
      <c r="M6">
        <f t="shared" si="2"/>
        <v>-2.784074396977624</v>
      </c>
      <c r="N6">
        <v>0.26733000000000001</v>
      </c>
      <c r="O6">
        <v>1.21452</v>
      </c>
      <c r="P6">
        <f t="shared" si="3"/>
        <v>-15.45342531552164</v>
      </c>
      <c r="Q6">
        <v>1.34432</v>
      </c>
      <c r="R6">
        <v>1.4334800000000001</v>
      </c>
      <c r="S6">
        <f t="shared" si="4"/>
        <v>-7.9355700560036917</v>
      </c>
      <c r="T6">
        <v>1.5795300000000001</v>
      </c>
      <c r="U6">
        <v>1.2925500000000001</v>
      </c>
      <c r="V6">
        <f t="shared" si="5"/>
        <v>-10.74412694905188</v>
      </c>
      <c r="W6">
        <v>1.3188500000000001</v>
      </c>
      <c r="X6">
        <v>11648</v>
      </c>
      <c r="Y6">
        <v>27240</v>
      </c>
      <c r="Z6">
        <v>396</v>
      </c>
      <c r="AA6">
        <v>910</v>
      </c>
      <c r="AB6">
        <v>266</v>
      </c>
      <c r="AC6">
        <v>574</v>
      </c>
      <c r="AD6">
        <v>137</v>
      </c>
      <c r="AE6">
        <v>306</v>
      </c>
    </row>
    <row r="7" spans="1:31" x14ac:dyDescent="0.25">
      <c r="A7" s="1">
        <v>20230700000000</v>
      </c>
      <c r="B7">
        <v>120</v>
      </c>
      <c r="C7">
        <v>2</v>
      </c>
      <c r="D7">
        <v>40</v>
      </c>
      <c r="E7">
        <v>0</v>
      </c>
      <c r="F7">
        <v>1046.3900000000001</v>
      </c>
      <c r="G7">
        <v>10532.5</v>
      </c>
      <c r="H7">
        <f t="shared" si="0"/>
        <v>-2.5841896428934752</v>
      </c>
      <c r="I7">
        <v>3617.95</v>
      </c>
      <c r="J7">
        <f t="shared" si="1"/>
        <v>-4.2596826606543736</v>
      </c>
      <c r="K7">
        <v>41839</v>
      </c>
      <c r="L7">
        <v>0.27130799999999999</v>
      </c>
      <c r="M7">
        <f t="shared" si="2"/>
        <v>-1.4428945074106476</v>
      </c>
      <c r="N7">
        <v>0.26600400000000002</v>
      </c>
      <c r="O7">
        <v>1.2903100000000001</v>
      </c>
      <c r="P7">
        <f t="shared" si="3"/>
        <v>-10.177443944003167</v>
      </c>
      <c r="Q7">
        <v>1.41364</v>
      </c>
      <c r="R7">
        <v>1.46133</v>
      </c>
      <c r="S7">
        <f t="shared" si="4"/>
        <v>-6.1469197965370173</v>
      </c>
      <c r="T7">
        <v>1.54555</v>
      </c>
      <c r="U7">
        <v>1.3237399999999999</v>
      </c>
      <c r="V7">
        <f t="shared" si="5"/>
        <v>-8.5903296642589844</v>
      </c>
      <c r="W7">
        <v>1.43055</v>
      </c>
      <c r="X7">
        <v>15720</v>
      </c>
      <c r="Y7">
        <v>23562</v>
      </c>
      <c r="Z7">
        <v>531</v>
      </c>
      <c r="AA7">
        <v>764</v>
      </c>
      <c r="AB7">
        <v>336</v>
      </c>
      <c r="AC7">
        <v>484</v>
      </c>
      <c r="AD7">
        <v>174</v>
      </c>
      <c r="AE7">
        <v>268</v>
      </c>
    </row>
    <row r="8" spans="1:31" x14ac:dyDescent="0.25">
      <c r="A8" s="1">
        <v>20230700000000</v>
      </c>
      <c r="B8">
        <v>120</v>
      </c>
      <c r="C8">
        <v>5</v>
      </c>
      <c r="D8">
        <v>0</v>
      </c>
      <c r="E8">
        <v>0</v>
      </c>
      <c r="F8">
        <v>1063.69</v>
      </c>
      <c r="G8">
        <v>10811.9</v>
      </c>
      <c r="I8">
        <v>3778.92</v>
      </c>
      <c r="K8">
        <v>41832</v>
      </c>
      <c r="L8">
        <v>0</v>
      </c>
      <c r="N8">
        <v>0.27528000000000002</v>
      </c>
      <c r="O8">
        <v>0</v>
      </c>
      <c r="Q8">
        <v>1.43651</v>
      </c>
      <c r="R8">
        <v>0</v>
      </c>
      <c r="T8">
        <v>1.55704</v>
      </c>
      <c r="U8">
        <v>0</v>
      </c>
      <c r="W8">
        <v>1.44814</v>
      </c>
      <c r="X8">
        <v>0</v>
      </c>
      <c r="Y8">
        <v>39276</v>
      </c>
      <c r="Z8">
        <v>0</v>
      </c>
      <c r="AA8">
        <v>1279</v>
      </c>
      <c r="AB8">
        <v>0</v>
      </c>
      <c r="AC8">
        <v>848</v>
      </c>
      <c r="AD8">
        <v>0</v>
      </c>
      <c r="AE8">
        <v>429</v>
      </c>
    </row>
    <row r="9" spans="1:31" x14ac:dyDescent="0.25">
      <c r="A9" s="1">
        <v>20230700000000</v>
      </c>
      <c r="B9">
        <v>120</v>
      </c>
      <c r="C9">
        <v>5</v>
      </c>
      <c r="D9">
        <v>10</v>
      </c>
      <c r="E9">
        <v>0</v>
      </c>
      <c r="F9">
        <v>1060.78</v>
      </c>
      <c r="G9">
        <v>10719</v>
      </c>
      <c r="H9">
        <f t="shared" si="0"/>
        <v>-0.85923843172800007</v>
      </c>
      <c r="I9">
        <v>3682.81</v>
      </c>
      <c r="J9">
        <f t="shared" si="1"/>
        <v>-2.5433192552369492</v>
      </c>
      <c r="K9">
        <v>41920</v>
      </c>
      <c r="L9">
        <v>0.25573099999999999</v>
      </c>
      <c r="M9">
        <f t="shared" si="2"/>
        <v>-7.1014966579482834</v>
      </c>
      <c r="N9">
        <v>0.274451</v>
      </c>
      <c r="O9">
        <v>1.1962600000000001</v>
      </c>
      <c r="P9">
        <f t="shared" si="3"/>
        <v>-16.724561611126958</v>
      </c>
      <c r="Q9">
        <v>1.35772</v>
      </c>
      <c r="R9">
        <v>1.2216</v>
      </c>
      <c r="S9">
        <f t="shared" si="4"/>
        <v>-21.543441401633867</v>
      </c>
      <c r="T9">
        <v>1.5928500000000001</v>
      </c>
      <c r="U9">
        <v>1.3927099999999999</v>
      </c>
      <c r="V9">
        <f t="shared" si="5"/>
        <v>-3.8276685955777814</v>
      </c>
      <c r="W9">
        <v>1.40483</v>
      </c>
      <c r="X9">
        <v>4016</v>
      </c>
      <c r="Y9">
        <v>35314</v>
      </c>
      <c r="Z9">
        <v>147</v>
      </c>
      <c r="AA9">
        <v>1152</v>
      </c>
      <c r="AB9">
        <v>75</v>
      </c>
      <c r="AC9">
        <v>763</v>
      </c>
      <c r="AD9">
        <v>40</v>
      </c>
      <c r="AE9">
        <v>413</v>
      </c>
    </row>
    <row r="10" spans="1:31" x14ac:dyDescent="0.25">
      <c r="A10" s="1">
        <v>20230700000000</v>
      </c>
      <c r="B10">
        <v>120</v>
      </c>
      <c r="C10">
        <v>5</v>
      </c>
      <c r="D10">
        <v>20</v>
      </c>
      <c r="E10">
        <v>0</v>
      </c>
      <c r="F10">
        <v>1026.32</v>
      </c>
      <c r="G10">
        <v>10402.9</v>
      </c>
      <c r="H10">
        <f t="shared" si="0"/>
        <v>-3.7828688759607472</v>
      </c>
      <c r="I10">
        <v>3641.71</v>
      </c>
      <c r="J10">
        <f t="shared" si="1"/>
        <v>-3.6309315889195863</v>
      </c>
      <c r="K10">
        <v>41468</v>
      </c>
      <c r="L10">
        <v>0.26121899999999998</v>
      </c>
      <c r="M10">
        <f t="shared" si="2"/>
        <v>-5.1078901482127455</v>
      </c>
      <c r="N10">
        <v>0.26899699999999999</v>
      </c>
      <c r="O10">
        <v>1.2179</v>
      </c>
      <c r="P10">
        <f t="shared" si="3"/>
        <v>-15.218132835831282</v>
      </c>
      <c r="Q10">
        <v>1.3717299999999999</v>
      </c>
      <c r="R10">
        <v>1.3402499999999999</v>
      </c>
      <c r="S10">
        <f t="shared" si="4"/>
        <v>-13.923213276473312</v>
      </c>
      <c r="T10">
        <v>1.5848599999999999</v>
      </c>
      <c r="U10">
        <v>1.1506000000000001</v>
      </c>
      <c r="V10">
        <f t="shared" si="5"/>
        <v>-20.546356015302383</v>
      </c>
      <c r="W10">
        <v>1.4728399999999999</v>
      </c>
      <c r="X10">
        <v>7744</v>
      </c>
      <c r="Y10">
        <v>31153</v>
      </c>
      <c r="Z10">
        <v>263</v>
      </c>
      <c r="AA10">
        <v>1013</v>
      </c>
      <c r="AB10">
        <v>155</v>
      </c>
      <c r="AC10">
        <v>687</v>
      </c>
      <c r="AD10">
        <v>99</v>
      </c>
      <c r="AE10">
        <v>354</v>
      </c>
    </row>
    <row r="11" spans="1:31" x14ac:dyDescent="0.25">
      <c r="A11" s="1">
        <v>20230700000000</v>
      </c>
      <c r="B11">
        <v>120</v>
      </c>
      <c r="C11">
        <v>5</v>
      </c>
      <c r="D11">
        <v>30</v>
      </c>
      <c r="E11">
        <v>0</v>
      </c>
      <c r="F11">
        <v>1386.48</v>
      </c>
      <c r="G11">
        <v>11746.6</v>
      </c>
      <c r="H11">
        <f t="shared" si="0"/>
        <v>8.6451040057714259</v>
      </c>
      <c r="I11">
        <v>3126.55</v>
      </c>
      <c r="J11">
        <f t="shared" si="1"/>
        <v>-17.263398007896434</v>
      </c>
      <c r="K11">
        <v>40414</v>
      </c>
      <c r="L11">
        <v>0.30910500000000002</v>
      </c>
      <c r="M11">
        <f t="shared" si="2"/>
        <v>12.287489102005228</v>
      </c>
      <c r="N11">
        <v>0.31041600000000003</v>
      </c>
      <c r="O11">
        <v>1.1082399999999999</v>
      </c>
      <c r="P11">
        <f t="shared" si="3"/>
        <v>-22.851911925430386</v>
      </c>
      <c r="Q11">
        <v>1.1942600000000001</v>
      </c>
      <c r="R11">
        <v>1.2825</v>
      </c>
      <c r="S11">
        <f t="shared" si="4"/>
        <v>-17.632173868365616</v>
      </c>
      <c r="T11">
        <v>1.4119600000000001</v>
      </c>
      <c r="U11">
        <v>1.16486</v>
      </c>
      <c r="V11">
        <f t="shared" si="5"/>
        <v>-19.561644592373664</v>
      </c>
      <c r="W11">
        <v>1.2036199999999999</v>
      </c>
      <c r="X11">
        <v>11258</v>
      </c>
      <c r="Y11">
        <v>26631</v>
      </c>
      <c r="Z11">
        <v>381</v>
      </c>
      <c r="AA11">
        <v>892</v>
      </c>
      <c r="AB11">
        <v>254</v>
      </c>
      <c r="AC11">
        <v>563</v>
      </c>
      <c r="AD11">
        <v>135</v>
      </c>
      <c r="AE11">
        <v>300</v>
      </c>
    </row>
    <row r="12" spans="1:31" x14ac:dyDescent="0.25">
      <c r="A12" s="1">
        <v>20230700000000</v>
      </c>
      <c r="B12">
        <v>120</v>
      </c>
      <c r="C12">
        <v>5</v>
      </c>
      <c r="D12">
        <v>40</v>
      </c>
      <c r="E12">
        <v>0</v>
      </c>
      <c r="F12">
        <v>1147.1600000000001</v>
      </c>
      <c r="G12">
        <v>11122.9</v>
      </c>
      <c r="H12">
        <f t="shared" si="0"/>
        <v>2.8764601966351893</v>
      </c>
      <c r="I12">
        <v>3552.29</v>
      </c>
      <c r="J12">
        <f t="shared" si="1"/>
        <v>-5.9972161358271698</v>
      </c>
      <c r="K12">
        <v>41772</v>
      </c>
      <c r="L12">
        <v>0.28660000000000002</v>
      </c>
      <c r="M12">
        <f t="shared" si="2"/>
        <v>4.1121766928218531</v>
      </c>
      <c r="N12">
        <v>0.28162199999999998</v>
      </c>
      <c r="O12">
        <v>1.2432000000000001</v>
      </c>
      <c r="P12">
        <f t="shared" si="3"/>
        <v>-13.456919896137157</v>
      </c>
      <c r="Q12">
        <v>1.4100999999999999</v>
      </c>
      <c r="R12">
        <v>1.38642</v>
      </c>
      <c r="S12">
        <f t="shared" si="4"/>
        <v>-10.957971535734471</v>
      </c>
      <c r="T12">
        <v>1.53701</v>
      </c>
      <c r="U12">
        <v>1.3213200000000001</v>
      </c>
      <c r="V12">
        <f t="shared" si="5"/>
        <v>-8.7574405789495451</v>
      </c>
      <c r="W12">
        <v>1.41611</v>
      </c>
      <c r="X12">
        <v>15708</v>
      </c>
      <c r="Y12">
        <v>23510</v>
      </c>
      <c r="Z12">
        <v>533</v>
      </c>
      <c r="AA12">
        <v>763</v>
      </c>
      <c r="AB12">
        <v>334</v>
      </c>
      <c r="AC12">
        <v>484</v>
      </c>
      <c r="AD12">
        <v>172</v>
      </c>
      <c r="AE12">
        <v>268</v>
      </c>
    </row>
    <row r="13" spans="1:31" x14ac:dyDescent="0.25">
      <c r="A13" s="1">
        <v>20230700000000</v>
      </c>
      <c r="B13">
        <v>120</v>
      </c>
      <c r="C13">
        <v>10</v>
      </c>
      <c r="D13">
        <v>0</v>
      </c>
      <c r="E13">
        <v>0</v>
      </c>
      <c r="F13">
        <v>1063.69</v>
      </c>
      <c r="G13">
        <v>10811.9</v>
      </c>
      <c r="I13">
        <v>3778.92</v>
      </c>
      <c r="K13">
        <v>41832</v>
      </c>
      <c r="L13">
        <v>0</v>
      </c>
      <c r="N13">
        <v>0.27528000000000002</v>
      </c>
      <c r="O13">
        <v>0</v>
      </c>
      <c r="Q13">
        <v>1.43651</v>
      </c>
      <c r="R13">
        <v>0</v>
      </c>
      <c r="T13">
        <v>1.55704</v>
      </c>
      <c r="U13">
        <v>0</v>
      </c>
      <c r="W13">
        <v>1.44814</v>
      </c>
      <c r="X13">
        <v>0</v>
      </c>
      <c r="Y13">
        <v>39276</v>
      </c>
      <c r="Z13">
        <v>0</v>
      </c>
      <c r="AA13">
        <v>1279</v>
      </c>
      <c r="AB13">
        <v>0</v>
      </c>
      <c r="AC13">
        <v>848</v>
      </c>
      <c r="AD13">
        <v>0</v>
      </c>
      <c r="AE13">
        <v>429</v>
      </c>
    </row>
    <row r="14" spans="1:31" x14ac:dyDescent="0.25">
      <c r="A14" s="1">
        <v>20230700000000</v>
      </c>
      <c r="B14">
        <v>120</v>
      </c>
      <c r="C14">
        <v>10</v>
      </c>
      <c r="D14">
        <v>10</v>
      </c>
      <c r="E14">
        <v>0</v>
      </c>
      <c r="F14">
        <v>888.10299999999995</v>
      </c>
      <c r="G14">
        <v>9849.31</v>
      </c>
      <c r="H14">
        <f t="shared" si="0"/>
        <v>-8.903060516652948</v>
      </c>
      <c r="I14">
        <v>3848.74</v>
      </c>
      <c r="J14">
        <f t="shared" si="1"/>
        <v>1.8476178379007682</v>
      </c>
      <c r="K14">
        <v>42072</v>
      </c>
      <c r="L14">
        <v>0.23622899999999999</v>
      </c>
      <c r="M14">
        <f t="shared" si="2"/>
        <v>-14.185919790758511</v>
      </c>
      <c r="N14">
        <v>0.25109799999999999</v>
      </c>
      <c r="O14">
        <v>1.2646299999999999</v>
      </c>
      <c r="P14">
        <f t="shared" si="3"/>
        <v>-11.965109884372545</v>
      </c>
      <c r="Q14">
        <v>1.4029700000000001</v>
      </c>
      <c r="R14">
        <v>1.3094600000000001</v>
      </c>
      <c r="S14">
        <f t="shared" si="4"/>
        <v>-15.900683347890865</v>
      </c>
      <c r="T14">
        <v>1.6615800000000001</v>
      </c>
      <c r="U14">
        <v>1.4332800000000001</v>
      </c>
      <c r="V14">
        <f t="shared" si="5"/>
        <v>-1.026143881116458</v>
      </c>
      <c r="W14">
        <v>1.4464900000000001</v>
      </c>
      <c r="X14">
        <v>4037</v>
      </c>
      <c r="Y14">
        <v>35427</v>
      </c>
      <c r="Z14">
        <v>148</v>
      </c>
      <c r="AA14">
        <v>1166</v>
      </c>
      <c r="AB14">
        <v>75</v>
      </c>
      <c r="AC14">
        <v>766</v>
      </c>
      <c r="AD14">
        <v>40</v>
      </c>
      <c r="AE14">
        <v>413</v>
      </c>
    </row>
    <row r="15" spans="1:31" x14ac:dyDescent="0.25">
      <c r="A15" s="1">
        <v>20230700000000</v>
      </c>
      <c r="B15">
        <v>120</v>
      </c>
      <c r="C15">
        <v>10</v>
      </c>
      <c r="D15">
        <v>20</v>
      </c>
      <c r="E15">
        <v>0</v>
      </c>
      <c r="F15">
        <v>911.07899999999995</v>
      </c>
      <c r="G15">
        <v>9932.84</v>
      </c>
      <c r="H15">
        <f t="shared" si="0"/>
        <v>-8.1304858535502493</v>
      </c>
      <c r="I15">
        <v>3806.48</v>
      </c>
      <c r="J15">
        <f t="shared" si="1"/>
        <v>0.72930890307283414</v>
      </c>
      <c r="K15">
        <v>41656</v>
      </c>
      <c r="L15">
        <v>0.246002</v>
      </c>
      <c r="M15">
        <f t="shared" si="2"/>
        <v>-10.635716361522823</v>
      </c>
      <c r="N15">
        <v>0.256299</v>
      </c>
      <c r="O15">
        <v>1.2984899999999999</v>
      </c>
      <c r="P15">
        <f t="shared" si="3"/>
        <v>-9.6080082978886363</v>
      </c>
      <c r="Q15">
        <v>1.41482</v>
      </c>
      <c r="R15">
        <v>1.40734</v>
      </c>
      <c r="S15">
        <f t="shared" si="4"/>
        <v>-9.6143965472948629</v>
      </c>
      <c r="T15">
        <v>1.6455500000000001</v>
      </c>
      <c r="U15">
        <v>1.2596400000000001</v>
      </c>
      <c r="V15">
        <f t="shared" si="5"/>
        <v>-13.016697280649653</v>
      </c>
      <c r="W15">
        <v>1.5038800000000001</v>
      </c>
      <c r="X15">
        <v>7793</v>
      </c>
      <c r="Y15">
        <v>31275</v>
      </c>
      <c r="Z15">
        <v>266</v>
      </c>
      <c r="AA15">
        <v>1017</v>
      </c>
      <c r="AB15">
        <v>156</v>
      </c>
      <c r="AC15">
        <v>698</v>
      </c>
      <c r="AD15">
        <v>99</v>
      </c>
      <c r="AE15">
        <v>352</v>
      </c>
    </row>
    <row r="16" spans="1:31" x14ac:dyDescent="0.25">
      <c r="A16" s="1">
        <v>20230700000000</v>
      </c>
      <c r="B16">
        <v>120</v>
      </c>
      <c r="C16">
        <v>10</v>
      </c>
      <c r="D16">
        <v>30</v>
      </c>
      <c r="E16">
        <v>0</v>
      </c>
      <c r="F16">
        <v>932.39800000000002</v>
      </c>
      <c r="G16">
        <v>9980.9699999999993</v>
      </c>
      <c r="H16">
        <f t="shared" si="0"/>
        <v>-7.6853282031835324</v>
      </c>
      <c r="I16">
        <v>3725.77</v>
      </c>
      <c r="J16">
        <f t="shared" si="1"/>
        <v>-1.4064865093730508</v>
      </c>
      <c r="K16">
        <v>41668</v>
      </c>
      <c r="L16">
        <v>0.25221700000000002</v>
      </c>
      <c r="M16">
        <f t="shared" si="2"/>
        <v>-8.3780151118860786</v>
      </c>
      <c r="N16">
        <v>0.25688899999999998</v>
      </c>
      <c r="O16">
        <v>1.2783899999999999</v>
      </c>
      <c r="P16">
        <f t="shared" si="3"/>
        <v>-11.007232807289894</v>
      </c>
      <c r="Q16">
        <v>1.3843700000000001</v>
      </c>
      <c r="R16">
        <v>1.4944</v>
      </c>
      <c r="S16">
        <f t="shared" si="4"/>
        <v>-4.0230180342187758</v>
      </c>
      <c r="T16">
        <v>1.64124</v>
      </c>
      <c r="U16">
        <v>1.3608</v>
      </c>
      <c r="V16">
        <f t="shared" si="5"/>
        <v>-6.0311848301959738</v>
      </c>
      <c r="W16">
        <v>1.3584400000000001</v>
      </c>
      <c r="X16">
        <v>11700</v>
      </c>
      <c r="Y16">
        <v>27366</v>
      </c>
      <c r="Z16">
        <v>399</v>
      </c>
      <c r="AA16">
        <v>913</v>
      </c>
      <c r="AB16">
        <v>268</v>
      </c>
      <c r="AC16">
        <v>575</v>
      </c>
      <c r="AD16">
        <v>138</v>
      </c>
      <c r="AE16">
        <v>309</v>
      </c>
    </row>
    <row r="17" spans="1:31" x14ac:dyDescent="0.25">
      <c r="A17" s="1">
        <v>20230700000000</v>
      </c>
      <c r="B17">
        <v>120</v>
      </c>
      <c r="C17">
        <v>10</v>
      </c>
      <c r="D17">
        <v>40</v>
      </c>
      <c r="E17">
        <v>0</v>
      </c>
      <c r="F17">
        <v>1217.9100000000001</v>
      </c>
      <c r="G17">
        <v>11457.5</v>
      </c>
      <c r="H17">
        <f t="shared" si="0"/>
        <v>5.9711984017610265</v>
      </c>
      <c r="I17">
        <v>3442.2</v>
      </c>
      <c r="J17">
        <f t="shared" si="1"/>
        <v>-8.9104823600393832</v>
      </c>
      <c r="K17">
        <v>41640</v>
      </c>
      <c r="L17">
        <v>0.29735099999999998</v>
      </c>
      <c r="M17">
        <f t="shared" si="2"/>
        <v>8.0176547515257006</v>
      </c>
      <c r="N17">
        <v>0.290273</v>
      </c>
      <c r="O17">
        <v>1.2236100000000001</v>
      </c>
      <c r="P17">
        <f t="shared" si="3"/>
        <v>-14.820641694105847</v>
      </c>
      <c r="Q17">
        <v>1.32917</v>
      </c>
      <c r="R17">
        <v>1.4026000000000001</v>
      </c>
      <c r="S17">
        <f t="shared" si="4"/>
        <v>-9.9188203257462817</v>
      </c>
      <c r="T17">
        <v>1.4856400000000001</v>
      </c>
      <c r="U17">
        <v>1.3164199999999999</v>
      </c>
      <c r="V17">
        <f t="shared" si="5"/>
        <v>-9.0958056541494656</v>
      </c>
      <c r="W17">
        <v>1.37018</v>
      </c>
      <c r="X17">
        <v>15650</v>
      </c>
      <c r="Y17">
        <v>23440</v>
      </c>
      <c r="Z17">
        <v>531</v>
      </c>
      <c r="AA17">
        <v>760</v>
      </c>
      <c r="AB17">
        <v>336</v>
      </c>
      <c r="AC17">
        <v>482</v>
      </c>
      <c r="AD17">
        <v>173</v>
      </c>
      <c r="AE17">
        <v>268</v>
      </c>
    </row>
    <row r="27" spans="1:31" x14ac:dyDescent="0.25">
      <c r="A27" t="s">
        <v>1</v>
      </c>
      <c r="B27" t="s">
        <v>2</v>
      </c>
      <c r="C27" t="s">
        <v>3</v>
      </c>
      <c r="D27" t="s">
        <v>46</v>
      </c>
      <c r="E27" t="s">
        <v>46</v>
      </c>
      <c r="F27" t="s">
        <v>46</v>
      </c>
      <c r="G27" t="s">
        <v>46</v>
      </c>
      <c r="H27" t="s">
        <v>46</v>
      </c>
      <c r="I27" t="s">
        <v>46</v>
      </c>
    </row>
    <row r="28" spans="1:31" x14ac:dyDescent="0.25">
      <c r="D28" t="s">
        <v>47</v>
      </c>
      <c r="E28" t="s">
        <v>48</v>
      </c>
      <c r="F28" t="s">
        <v>49</v>
      </c>
      <c r="G28" t="s">
        <v>52</v>
      </c>
      <c r="H28" t="s">
        <v>50</v>
      </c>
      <c r="I28" t="s">
        <v>51</v>
      </c>
    </row>
    <row r="29" spans="1:31" x14ac:dyDescent="0.25">
      <c r="A29">
        <v>120</v>
      </c>
      <c r="B29">
        <v>2</v>
      </c>
      <c r="C29">
        <v>0</v>
      </c>
    </row>
    <row r="30" spans="1:31" x14ac:dyDescent="0.25">
      <c r="A30">
        <v>120</v>
      </c>
      <c r="B30">
        <v>2</v>
      </c>
      <c r="C30">
        <v>10</v>
      </c>
      <c r="D30">
        <v>-2.1069377260240962</v>
      </c>
      <c r="E30">
        <v>-2.1918960972976387</v>
      </c>
      <c r="F30">
        <v>-6.4349026445800668</v>
      </c>
      <c r="G30">
        <v>-16.967511538381206</v>
      </c>
      <c r="H30">
        <v>-22.858115398448334</v>
      </c>
      <c r="I30">
        <v>-3.9126051348626469</v>
      </c>
    </row>
    <row r="31" spans="1:31" x14ac:dyDescent="0.25">
      <c r="A31">
        <v>120</v>
      </c>
      <c r="B31">
        <v>2</v>
      </c>
      <c r="C31">
        <v>20</v>
      </c>
      <c r="D31">
        <v>-6.6306569613111446</v>
      </c>
      <c r="E31">
        <v>-1.6943994580462196</v>
      </c>
      <c r="F31">
        <v>-8.6744405696018738</v>
      </c>
      <c r="G31">
        <v>-11.985297700677332</v>
      </c>
      <c r="H31">
        <v>-10.416559625956948</v>
      </c>
      <c r="I31">
        <v>-20.977944121424724</v>
      </c>
    </row>
    <row r="32" spans="1:31" x14ac:dyDescent="0.25">
      <c r="A32">
        <v>120</v>
      </c>
      <c r="B32">
        <v>2</v>
      </c>
      <c r="C32">
        <v>30</v>
      </c>
      <c r="D32">
        <v>-3.8170904281393554</v>
      </c>
      <c r="E32">
        <v>-5.4523514654980776</v>
      </c>
      <c r="F32">
        <v>-2.784074396977624</v>
      </c>
      <c r="G32">
        <v>-15.45342531552164</v>
      </c>
      <c r="H32">
        <v>-7.9355700560036917</v>
      </c>
      <c r="I32">
        <v>-10.74412694905188</v>
      </c>
    </row>
    <row r="33" spans="1:9" x14ac:dyDescent="0.25">
      <c r="A33">
        <v>120</v>
      </c>
      <c r="B33">
        <v>2</v>
      </c>
      <c r="C33">
        <v>40</v>
      </c>
      <c r="D33">
        <v>-2.5841896428934752</v>
      </c>
      <c r="E33">
        <v>-4.2596826606543736</v>
      </c>
      <c r="F33">
        <v>-1.4428945074106476</v>
      </c>
      <c r="G33">
        <v>-10.177443944003167</v>
      </c>
      <c r="H33">
        <v>-6.1469197965370173</v>
      </c>
      <c r="I33">
        <v>-8.5903296642589844</v>
      </c>
    </row>
    <row r="34" spans="1:9" x14ac:dyDescent="0.25">
      <c r="A34">
        <v>120</v>
      </c>
      <c r="B34">
        <v>5</v>
      </c>
      <c r="C34">
        <v>0</v>
      </c>
    </row>
    <row r="35" spans="1:9" x14ac:dyDescent="0.25">
      <c r="A35">
        <v>120</v>
      </c>
      <c r="B35">
        <v>5</v>
      </c>
      <c r="C35">
        <v>10</v>
      </c>
      <c r="D35">
        <v>-0.85923843172800007</v>
      </c>
      <c r="E35">
        <v>-2.5433192552369492</v>
      </c>
      <c r="F35">
        <v>-7.1014966579482834</v>
      </c>
      <c r="G35">
        <v>-16.724561611126958</v>
      </c>
      <c r="H35">
        <v>-21.543441401633867</v>
      </c>
      <c r="I35">
        <v>-3.8276685955777814</v>
      </c>
    </row>
    <row r="36" spans="1:9" x14ac:dyDescent="0.25">
      <c r="A36">
        <v>120</v>
      </c>
      <c r="B36">
        <v>5</v>
      </c>
      <c r="C36">
        <v>20</v>
      </c>
      <c r="D36">
        <v>-3.7828688759607472</v>
      </c>
      <c r="E36">
        <v>-3.6309315889195863</v>
      </c>
      <c r="F36">
        <v>-5.1078901482127455</v>
      </c>
      <c r="G36">
        <v>-15.218132835831282</v>
      </c>
      <c r="H36">
        <v>-13.923213276473312</v>
      </c>
      <c r="I36">
        <v>-20.546356015302383</v>
      </c>
    </row>
    <row r="37" spans="1:9" x14ac:dyDescent="0.25">
      <c r="A37">
        <v>120</v>
      </c>
      <c r="B37">
        <v>5</v>
      </c>
      <c r="C37">
        <v>30</v>
      </c>
      <c r="D37">
        <v>8.6451040057714259</v>
      </c>
      <c r="E37">
        <v>-17.263398007896434</v>
      </c>
      <c r="F37">
        <v>12.287489102005228</v>
      </c>
      <c r="G37">
        <v>-22.851911925430386</v>
      </c>
      <c r="H37">
        <v>-17.632173868365616</v>
      </c>
      <c r="I37">
        <v>-19.561644592373664</v>
      </c>
    </row>
    <row r="38" spans="1:9" x14ac:dyDescent="0.25">
      <c r="A38">
        <v>120</v>
      </c>
      <c r="B38">
        <v>5</v>
      </c>
      <c r="C38">
        <v>40</v>
      </c>
      <c r="D38">
        <v>2.8764601966351893</v>
      </c>
      <c r="E38">
        <v>-5.9972161358271698</v>
      </c>
      <c r="F38">
        <v>4.1121766928218531</v>
      </c>
      <c r="G38">
        <v>-13.456919896137157</v>
      </c>
      <c r="H38">
        <v>-10.957971535734471</v>
      </c>
      <c r="I38">
        <v>-8.7574405789495451</v>
      </c>
    </row>
    <row r="39" spans="1:9" x14ac:dyDescent="0.25">
      <c r="A39">
        <v>120</v>
      </c>
      <c r="B39">
        <v>10</v>
      </c>
      <c r="C39">
        <v>0</v>
      </c>
    </row>
    <row r="40" spans="1:9" x14ac:dyDescent="0.25">
      <c r="A40">
        <v>120</v>
      </c>
      <c r="B40">
        <v>10</v>
      </c>
      <c r="C40">
        <v>10</v>
      </c>
      <c r="D40">
        <v>-8.903060516652948</v>
      </c>
      <c r="E40">
        <v>1.8476178379007682</v>
      </c>
      <c r="F40">
        <v>-14.185919790758511</v>
      </c>
      <c r="G40">
        <v>-11.965109884372545</v>
      </c>
      <c r="H40">
        <v>-15.900683347890865</v>
      </c>
      <c r="I40">
        <v>-1.026143881116458</v>
      </c>
    </row>
    <row r="41" spans="1:9" x14ac:dyDescent="0.25">
      <c r="A41">
        <v>120</v>
      </c>
      <c r="B41">
        <v>10</v>
      </c>
      <c r="C41">
        <v>20</v>
      </c>
      <c r="D41">
        <v>-8.1304858535502493</v>
      </c>
      <c r="E41">
        <v>0.72930890307283414</v>
      </c>
      <c r="F41">
        <v>-10.635716361522823</v>
      </c>
      <c r="G41">
        <v>-9.6080082978886363</v>
      </c>
      <c r="H41">
        <v>-9.6143965472948629</v>
      </c>
      <c r="I41">
        <v>-13.016697280649653</v>
      </c>
    </row>
    <row r="42" spans="1:9" x14ac:dyDescent="0.25">
      <c r="A42">
        <v>120</v>
      </c>
      <c r="B42">
        <v>10</v>
      </c>
      <c r="C42">
        <v>30</v>
      </c>
      <c r="D42">
        <v>-7.6853282031835324</v>
      </c>
      <c r="E42">
        <v>-1.4064865093730508</v>
      </c>
      <c r="F42">
        <v>-8.3780151118860786</v>
      </c>
      <c r="G42">
        <v>-11.007232807289894</v>
      </c>
      <c r="H42">
        <v>-4.0230180342187758</v>
      </c>
      <c r="I42">
        <v>-6.0311848301959738</v>
      </c>
    </row>
    <row r="43" spans="1:9" x14ac:dyDescent="0.25">
      <c r="A43">
        <v>120</v>
      </c>
      <c r="B43">
        <v>10</v>
      </c>
      <c r="C43">
        <v>40</v>
      </c>
      <c r="D43">
        <v>5.9711984017610265</v>
      </c>
      <c r="E43">
        <v>-8.9104823600393832</v>
      </c>
      <c r="F43">
        <v>8.0176547515257006</v>
      </c>
      <c r="G43">
        <v>-14.820641694105847</v>
      </c>
      <c r="H43">
        <v>-9.9188203257462817</v>
      </c>
      <c r="I43">
        <v>-9.0958056541494656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33"/>
  <sheetViews>
    <sheetView workbookViewId="0">
      <selection activeCell="H54" sqref="H54"/>
    </sheetView>
  </sheetViews>
  <sheetFormatPr defaultRowHeight="15" x14ac:dyDescent="0.25"/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25">
      <c r="A2" t="s">
        <v>44</v>
      </c>
    </row>
    <row r="3" spans="1:43" x14ac:dyDescent="0.25">
      <c r="A3" s="1">
        <v>20230700000000</v>
      </c>
      <c r="B3">
        <v>100</v>
      </c>
      <c r="C3">
        <v>2</v>
      </c>
      <c r="D3">
        <v>0</v>
      </c>
      <c r="E3">
        <v>0</v>
      </c>
      <c r="F3">
        <v>617.84500000000003</v>
      </c>
      <c r="G3">
        <v>1738.93</v>
      </c>
      <c r="H3">
        <v>37896.6</v>
      </c>
      <c r="I3">
        <v>6086.26</v>
      </c>
      <c r="J3">
        <v>9474.14</v>
      </c>
      <c r="K3">
        <v>34659</v>
      </c>
      <c r="L3">
        <v>0</v>
      </c>
      <c r="M3">
        <v>616.86699999999996</v>
      </c>
      <c r="N3">
        <v>0</v>
      </c>
      <c r="O3">
        <v>624.83500000000004</v>
      </c>
      <c r="P3">
        <v>0</v>
      </c>
      <c r="Q3">
        <v>616.59199999999998</v>
      </c>
      <c r="R3">
        <v>0</v>
      </c>
      <c r="S3">
        <v>612.99800000000005</v>
      </c>
      <c r="T3">
        <v>0</v>
      </c>
      <c r="U3">
        <v>0.20328399999999999</v>
      </c>
      <c r="V3">
        <v>0</v>
      </c>
      <c r="W3">
        <v>0</v>
      </c>
      <c r="X3">
        <v>0</v>
      </c>
      <c r="Y3" s="1">
        <v>4.4700000000000004E-6</v>
      </c>
      <c r="Z3">
        <v>0</v>
      </c>
      <c r="AA3">
        <v>0</v>
      </c>
      <c r="AB3">
        <v>0</v>
      </c>
      <c r="AC3">
        <v>0</v>
      </c>
      <c r="AD3">
        <v>0</v>
      </c>
      <c r="AE3">
        <v>1.3574299999999999</v>
      </c>
      <c r="AF3">
        <v>0</v>
      </c>
      <c r="AG3">
        <v>1.5618300000000001</v>
      </c>
      <c r="AH3">
        <v>0</v>
      </c>
      <c r="AI3">
        <v>1.43587</v>
      </c>
      <c r="AJ3">
        <v>0</v>
      </c>
      <c r="AK3">
        <v>8554</v>
      </c>
      <c r="AL3">
        <v>0</v>
      </c>
      <c r="AM3">
        <v>8748</v>
      </c>
      <c r="AN3">
        <v>0</v>
      </c>
      <c r="AO3">
        <v>8728</v>
      </c>
      <c r="AP3">
        <v>0</v>
      </c>
      <c r="AQ3">
        <v>8629</v>
      </c>
    </row>
    <row r="4" spans="1:43" x14ac:dyDescent="0.25">
      <c r="A4" s="1">
        <v>20230700000000</v>
      </c>
      <c r="B4">
        <v>100</v>
      </c>
      <c r="C4">
        <v>2</v>
      </c>
      <c r="D4">
        <v>10</v>
      </c>
      <c r="E4">
        <v>0</v>
      </c>
      <c r="F4">
        <v>642.65200000000004</v>
      </c>
      <c r="G4">
        <v>1751.11</v>
      </c>
      <c r="H4">
        <v>37892.1</v>
      </c>
      <c r="I4">
        <v>6128.89</v>
      </c>
      <c r="J4">
        <v>9473.0300000000007</v>
      </c>
      <c r="K4">
        <v>34788</v>
      </c>
      <c r="L4">
        <v>686.048</v>
      </c>
      <c r="M4">
        <v>639.27300000000002</v>
      </c>
      <c r="N4">
        <v>676.29600000000005</v>
      </c>
      <c r="O4">
        <v>641.14700000000005</v>
      </c>
      <c r="P4">
        <v>626.322</v>
      </c>
      <c r="Q4">
        <v>645.55999999999995</v>
      </c>
      <c r="R4">
        <v>645.06799999999998</v>
      </c>
      <c r="S4">
        <v>637.59100000000001</v>
      </c>
      <c r="T4">
        <v>0.20858299999999999</v>
      </c>
      <c r="U4">
        <v>0.206235</v>
      </c>
      <c r="V4">
        <v>0</v>
      </c>
      <c r="W4">
        <v>0</v>
      </c>
      <c r="X4" s="1">
        <v>5.0799999999999996E-6</v>
      </c>
      <c r="Y4" s="1">
        <v>5.0100000000000003E-6</v>
      </c>
      <c r="Z4">
        <v>0</v>
      </c>
      <c r="AA4">
        <v>0</v>
      </c>
      <c r="AB4">
        <v>0</v>
      </c>
      <c r="AC4">
        <v>0</v>
      </c>
      <c r="AD4">
        <v>1.30847</v>
      </c>
      <c r="AE4">
        <v>1.35615</v>
      </c>
      <c r="AF4">
        <v>1.4110100000000001</v>
      </c>
      <c r="AG4">
        <v>1.55714</v>
      </c>
      <c r="AH4">
        <v>1.2905</v>
      </c>
      <c r="AI4">
        <v>1.4395100000000001</v>
      </c>
      <c r="AJ4">
        <v>847</v>
      </c>
      <c r="AK4">
        <v>7634</v>
      </c>
      <c r="AL4">
        <v>873</v>
      </c>
      <c r="AM4">
        <v>7843</v>
      </c>
      <c r="AN4">
        <v>864</v>
      </c>
      <c r="AO4">
        <v>8015</v>
      </c>
      <c r="AP4">
        <v>853</v>
      </c>
      <c r="AQ4">
        <v>7859</v>
      </c>
    </row>
    <row r="5" spans="1:43" x14ac:dyDescent="0.25">
      <c r="A5" s="1">
        <v>20230700000000</v>
      </c>
      <c r="B5">
        <v>100</v>
      </c>
      <c r="C5">
        <v>2</v>
      </c>
      <c r="D5">
        <v>20</v>
      </c>
      <c r="E5">
        <v>0</v>
      </c>
      <c r="F5">
        <v>667.279</v>
      </c>
      <c r="G5">
        <v>1796.33</v>
      </c>
      <c r="H5">
        <v>38012.300000000003</v>
      </c>
      <c r="I5">
        <v>6287.15</v>
      </c>
      <c r="J5">
        <v>9503.06</v>
      </c>
      <c r="K5">
        <v>34864</v>
      </c>
      <c r="L5">
        <v>693.55600000000004</v>
      </c>
      <c r="M5">
        <v>659.495</v>
      </c>
      <c r="N5">
        <v>715.81600000000003</v>
      </c>
      <c r="O5">
        <v>653.46500000000003</v>
      </c>
      <c r="P5">
        <v>710.41499999999996</v>
      </c>
      <c r="Q5">
        <v>661.06600000000003</v>
      </c>
      <c r="R5">
        <v>719.7</v>
      </c>
      <c r="S5">
        <v>652.04399999999998</v>
      </c>
      <c r="T5">
        <v>0.20785000000000001</v>
      </c>
      <c r="U5">
        <v>0.20985699999999999</v>
      </c>
      <c r="V5">
        <v>0</v>
      </c>
      <c r="W5">
        <v>0</v>
      </c>
      <c r="X5" s="1">
        <v>4.1899999999999997E-6</v>
      </c>
      <c r="Y5" s="1">
        <v>4.5399999999999997E-6</v>
      </c>
      <c r="Z5">
        <v>0</v>
      </c>
      <c r="AA5">
        <v>0</v>
      </c>
      <c r="AB5">
        <v>0</v>
      </c>
      <c r="AC5">
        <v>0</v>
      </c>
      <c r="AD5">
        <v>1.29895</v>
      </c>
      <c r="AE5">
        <v>1.37293</v>
      </c>
      <c r="AF5">
        <v>1.4921899999999999</v>
      </c>
      <c r="AG5">
        <v>1.57633</v>
      </c>
      <c r="AH5">
        <v>1.2916300000000001</v>
      </c>
      <c r="AI5">
        <v>1.45065</v>
      </c>
      <c r="AJ5">
        <v>1717</v>
      </c>
      <c r="AK5">
        <v>6859</v>
      </c>
      <c r="AL5">
        <v>1776</v>
      </c>
      <c r="AM5">
        <v>6910</v>
      </c>
      <c r="AN5">
        <v>1806</v>
      </c>
      <c r="AO5">
        <v>7031</v>
      </c>
      <c r="AP5">
        <v>1727</v>
      </c>
      <c r="AQ5">
        <v>7038</v>
      </c>
    </row>
    <row r="6" spans="1:43" x14ac:dyDescent="0.25">
      <c r="A6" s="1">
        <v>20230700000000</v>
      </c>
      <c r="B6">
        <v>100</v>
      </c>
      <c r="C6">
        <v>2</v>
      </c>
      <c r="D6">
        <v>30</v>
      </c>
      <c r="E6">
        <v>0</v>
      </c>
      <c r="F6">
        <v>690.44799999999998</v>
      </c>
      <c r="G6">
        <v>1810.73</v>
      </c>
      <c r="H6">
        <v>37885.4</v>
      </c>
      <c r="I6">
        <v>6337.55</v>
      </c>
      <c r="J6">
        <v>9471.36</v>
      </c>
      <c r="K6">
        <v>34830</v>
      </c>
      <c r="L6">
        <v>701.24</v>
      </c>
      <c r="M6">
        <v>675.029</v>
      </c>
      <c r="N6">
        <v>715.95899999999995</v>
      </c>
      <c r="O6">
        <v>664.71199999999999</v>
      </c>
      <c r="P6">
        <v>731.01099999999997</v>
      </c>
      <c r="Q6">
        <v>674.12699999999995</v>
      </c>
      <c r="R6">
        <v>753.27</v>
      </c>
      <c r="S6">
        <v>688.18499999999995</v>
      </c>
      <c r="T6">
        <v>0.20921300000000001</v>
      </c>
      <c r="U6">
        <v>0.21335399999999999</v>
      </c>
      <c r="V6">
        <v>0</v>
      </c>
      <c r="W6">
        <v>0</v>
      </c>
      <c r="X6" s="1">
        <v>3.7799999999999998E-6</v>
      </c>
      <c r="Y6" s="1">
        <v>4.7899999999999999E-6</v>
      </c>
      <c r="Z6">
        <v>0</v>
      </c>
      <c r="AA6">
        <v>0</v>
      </c>
      <c r="AB6">
        <v>0</v>
      </c>
      <c r="AC6">
        <v>0</v>
      </c>
      <c r="AD6">
        <v>1.28485</v>
      </c>
      <c r="AE6">
        <v>1.3707800000000001</v>
      </c>
      <c r="AF6">
        <v>1.45488</v>
      </c>
      <c r="AG6">
        <v>1.5883100000000001</v>
      </c>
      <c r="AH6">
        <v>1.30542</v>
      </c>
      <c r="AI6">
        <v>1.4789000000000001</v>
      </c>
      <c r="AJ6">
        <v>2587</v>
      </c>
      <c r="AK6">
        <v>5950</v>
      </c>
      <c r="AL6">
        <v>2636</v>
      </c>
      <c r="AM6">
        <v>6089</v>
      </c>
      <c r="AN6">
        <v>2648</v>
      </c>
      <c r="AO6">
        <v>6206</v>
      </c>
      <c r="AP6">
        <v>2564</v>
      </c>
      <c r="AQ6">
        <v>6150</v>
      </c>
    </row>
    <row r="7" spans="1:43" x14ac:dyDescent="0.25">
      <c r="A7" s="1">
        <v>20230700000000</v>
      </c>
      <c r="B7">
        <v>100</v>
      </c>
      <c r="C7">
        <v>2</v>
      </c>
      <c r="D7">
        <v>40</v>
      </c>
      <c r="E7">
        <v>0</v>
      </c>
      <c r="F7">
        <v>760.22500000000002</v>
      </c>
      <c r="G7">
        <v>1922.15</v>
      </c>
      <c r="H7">
        <v>38073.1</v>
      </c>
      <c r="I7">
        <v>6727.51</v>
      </c>
      <c r="J7">
        <v>9518.27</v>
      </c>
      <c r="K7">
        <v>35009</v>
      </c>
      <c r="L7">
        <v>788.73699999999997</v>
      </c>
      <c r="M7">
        <v>730.22</v>
      </c>
      <c r="N7">
        <v>821.25400000000002</v>
      </c>
      <c r="O7">
        <v>726.75099999999998</v>
      </c>
      <c r="P7">
        <v>807.976</v>
      </c>
      <c r="Q7">
        <v>725.08900000000006</v>
      </c>
      <c r="R7">
        <v>837.13499999999999</v>
      </c>
      <c r="S7">
        <v>716.83</v>
      </c>
      <c r="T7">
        <v>0.223553</v>
      </c>
      <c r="U7">
        <v>0.22312499999999999</v>
      </c>
      <c r="V7">
        <v>0</v>
      </c>
      <c r="W7">
        <v>0</v>
      </c>
      <c r="X7" s="1">
        <v>3.4300000000000002E-6</v>
      </c>
      <c r="Y7" s="1">
        <v>4.7400000000000004E-6</v>
      </c>
      <c r="Z7">
        <v>0</v>
      </c>
      <c r="AA7">
        <v>0</v>
      </c>
      <c r="AB7">
        <v>0</v>
      </c>
      <c r="AC7">
        <v>0</v>
      </c>
      <c r="AD7">
        <v>1.2777400000000001</v>
      </c>
      <c r="AE7">
        <v>1.40028</v>
      </c>
      <c r="AF7">
        <v>1.4496100000000001</v>
      </c>
      <c r="AG7">
        <v>1.61107</v>
      </c>
      <c r="AH7">
        <v>1.34538</v>
      </c>
      <c r="AI7">
        <v>1.4828399999999999</v>
      </c>
      <c r="AJ7">
        <v>3379</v>
      </c>
      <c r="AK7">
        <v>5229</v>
      </c>
      <c r="AL7">
        <v>3455</v>
      </c>
      <c r="AM7">
        <v>5300</v>
      </c>
      <c r="AN7">
        <v>3531</v>
      </c>
      <c r="AO7">
        <v>5276</v>
      </c>
      <c r="AP7">
        <v>3553</v>
      </c>
      <c r="AQ7">
        <v>5286</v>
      </c>
    </row>
    <row r="8" spans="1:43" x14ac:dyDescent="0.25">
      <c r="A8" s="1">
        <v>20230700000000</v>
      </c>
      <c r="B8">
        <v>100</v>
      </c>
      <c r="C8">
        <v>5</v>
      </c>
      <c r="D8">
        <v>0</v>
      </c>
      <c r="E8">
        <v>0</v>
      </c>
      <c r="F8">
        <v>617.84500000000003</v>
      </c>
      <c r="G8">
        <v>1738.93</v>
      </c>
      <c r="H8">
        <v>37896.6</v>
      </c>
      <c r="I8">
        <v>6086.26</v>
      </c>
      <c r="J8">
        <v>9474.14</v>
      </c>
      <c r="K8">
        <v>34659</v>
      </c>
      <c r="L8">
        <v>0</v>
      </c>
      <c r="M8">
        <v>616.86699999999996</v>
      </c>
      <c r="N8">
        <v>0</v>
      </c>
      <c r="O8">
        <v>624.83500000000004</v>
      </c>
      <c r="P8">
        <v>0</v>
      </c>
      <c r="Q8">
        <v>616.59199999999998</v>
      </c>
      <c r="R8">
        <v>0</v>
      </c>
      <c r="S8">
        <v>612.99800000000005</v>
      </c>
      <c r="T8">
        <v>0</v>
      </c>
      <c r="U8">
        <v>0.20328399999999999</v>
      </c>
      <c r="V8">
        <v>0</v>
      </c>
      <c r="W8">
        <v>0</v>
      </c>
      <c r="X8">
        <v>0</v>
      </c>
      <c r="Y8" s="1">
        <v>4.4700000000000004E-6</v>
      </c>
      <c r="Z8">
        <v>0</v>
      </c>
      <c r="AA8">
        <v>0</v>
      </c>
      <c r="AB8">
        <v>0</v>
      </c>
      <c r="AC8">
        <v>0</v>
      </c>
      <c r="AD8">
        <v>0</v>
      </c>
      <c r="AE8">
        <v>1.3574299999999999</v>
      </c>
      <c r="AF8">
        <v>0</v>
      </c>
      <c r="AG8">
        <v>1.5618300000000001</v>
      </c>
      <c r="AH8">
        <v>0</v>
      </c>
      <c r="AI8">
        <v>1.43587</v>
      </c>
      <c r="AJ8">
        <v>0</v>
      </c>
      <c r="AK8">
        <v>8554</v>
      </c>
      <c r="AL8">
        <v>0</v>
      </c>
      <c r="AM8">
        <v>8748</v>
      </c>
      <c r="AN8">
        <v>0</v>
      </c>
      <c r="AO8">
        <v>8728</v>
      </c>
      <c r="AP8">
        <v>0</v>
      </c>
      <c r="AQ8">
        <v>8629</v>
      </c>
    </row>
    <row r="9" spans="1:43" x14ac:dyDescent="0.25">
      <c r="A9" s="1">
        <v>20230700000000</v>
      </c>
      <c r="B9">
        <v>100</v>
      </c>
      <c r="C9">
        <v>5</v>
      </c>
      <c r="D9">
        <v>10</v>
      </c>
      <c r="E9">
        <v>0</v>
      </c>
      <c r="F9">
        <v>829.00800000000004</v>
      </c>
      <c r="G9">
        <v>1970.45</v>
      </c>
      <c r="H9">
        <v>36569.599999999999</v>
      </c>
      <c r="I9">
        <v>6896.58</v>
      </c>
      <c r="J9">
        <v>9142.41</v>
      </c>
      <c r="K9">
        <v>34448</v>
      </c>
      <c r="L9">
        <v>1026.0899999999999</v>
      </c>
      <c r="M9">
        <v>817.20899999999995</v>
      </c>
      <c r="N9">
        <v>1016.25</v>
      </c>
      <c r="O9">
        <v>808.33100000000002</v>
      </c>
      <c r="P9">
        <v>884.61099999999999</v>
      </c>
      <c r="Q9">
        <v>808.84900000000005</v>
      </c>
      <c r="R9">
        <v>1011.54</v>
      </c>
      <c r="S9">
        <v>813.32500000000005</v>
      </c>
      <c r="T9">
        <v>0.25648799999999999</v>
      </c>
      <c r="U9">
        <v>0.231794</v>
      </c>
      <c r="V9">
        <v>0</v>
      </c>
      <c r="W9">
        <v>0</v>
      </c>
      <c r="X9" s="1">
        <v>3.7100000000000001E-6</v>
      </c>
      <c r="Y9" s="1">
        <v>4.8999999999999997E-6</v>
      </c>
      <c r="Z9">
        <v>0</v>
      </c>
      <c r="AA9">
        <v>0</v>
      </c>
      <c r="AB9">
        <v>0</v>
      </c>
      <c r="AC9">
        <v>0</v>
      </c>
      <c r="AD9">
        <v>1.23644</v>
      </c>
      <c r="AE9">
        <v>1.3312999999999999</v>
      </c>
      <c r="AF9">
        <v>1.34575</v>
      </c>
      <c r="AG9">
        <v>1.5214099999999999</v>
      </c>
      <c r="AH9">
        <v>1.20126</v>
      </c>
      <c r="AI9">
        <v>1.40584</v>
      </c>
      <c r="AJ9">
        <v>842</v>
      </c>
      <c r="AK9">
        <v>7569</v>
      </c>
      <c r="AL9">
        <v>871</v>
      </c>
      <c r="AM9">
        <v>7753</v>
      </c>
      <c r="AN9">
        <v>851</v>
      </c>
      <c r="AO9">
        <v>7928</v>
      </c>
      <c r="AP9">
        <v>850</v>
      </c>
      <c r="AQ9">
        <v>7784</v>
      </c>
    </row>
    <row r="10" spans="1:43" x14ac:dyDescent="0.25">
      <c r="A10" s="1">
        <v>20230700000000</v>
      </c>
      <c r="B10">
        <v>100</v>
      </c>
      <c r="C10">
        <v>5</v>
      </c>
      <c r="D10">
        <v>20</v>
      </c>
      <c r="E10">
        <v>0</v>
      </c>
      <c r="F10">
        <v>651.07600000000002</v>
      </c>
      <c r="G10">
        <v>1768.51</v>
      </c>
      <c r="H10">
        <v>38048.6</v>
      </c>
      <c r="I10">
        <v>6189.77</v>
      </c>
      <c r="J10">
        <v>9512.15</v>
      </c>
      <c r="K10">
        <v>34866</v>
      </c>
      <c r="L10">
        <v>665.428</v>
      </c>
      <c r="M10">
        <v>640.82399999999996</v>
      </c>
      <c r="N10">
        <v>697.77</v>
      </c>
      <c r="O10">
        <v>637.81899999999996</v>
      </c>
      <c r="P10">
        <v>690.01599999999996</v>
      </c>
      <c r="Q10">
        <v>647.79200000000003</v>
      </c>
      <c r="R10">
        <v>684.65499999999997</v>
      </c>
      <c r="S10">
        <v>643.83500000000004</v>
      </c>
      <c r="T10">
        <v>0.20342299999999999</v>
      </c>
      <c r="U10">
        <v>0.20690900000000001</v>
      </c>
      <c r="V10">
        <v>0</v>
      </c>
      <c r="W10">
        <v>0</v>
      </c>
      <c r="X10" s="1">
        <v>4.7600000000000002E-6</v>
      </c>
      <c r="Y10" s="1">
        <v>4.4800000000000003E-6</v>
      </c>
      <c r="Z10">
        <v>0</v>
      </c>
      <c r="AA10">
        <v>0</v>
      </c>
      <c r="AB10">
        <v>0</v>
      </c>
      <c r="AC10">
        <v>0</v>
      </c>
      <c r="AD10">
        <v>1.2978000000000001</v>
      </c>
      <c r="AE10">
        <v>1.3715599999999999</v>
      </c>
      <c r="AF10">
        <v>1.49407</v>
      </c>
      <c r="AG10">
        <v>1.5801400000000001</v>
      </c>
      <c r="AH10">
        <v>1.2962199999999999</v>
      </c>
      <c r="AI10">
        <v>1.45166</v>
      </c>
      <c r="AJ10">
        <v>1717</v>
      </c>
      <c r="AK10">
        <v>6859</v>
      </c>
      <c r="AL10">
        <v>1777</v>
      </c>
      <c r="AM10">
        <v>6910</v>
      </c>
      <c r="AN10">
        <v>1806</v>
      </c>
      <c r="AO10">
        <v>7031</v>
      </c>
      <c r="AP10">
        <v>1728</v>
      </c>
      <c r="AQ10">
        <v>7038</v>
      </c>
    </row>
    <row r="11" spans="1:43" x14ac:dyDescent="0.25">
      <c r="A11" s="1">
        <v>20230700000000</v>
      </c>
      <c r="B11">
        <v>100</v>
      </c>
      <c r="C11">
        <v>5</v>
      </c>
      <c r="D11">
        <v>30</v>
      </c>
      <c r="E11">
        <v>0</v>
      </c>
      <c r="F11">
        <v>694.995</v>
      </c>
      <c r="G11">
        <v>1814.35</v>
      </c>
      <c r="H11">
        <v>37962</v>
      </c>
      <c r="I11">
        <v>6350.21</v>
      </c>
      <c r="J11">
        <v>9490.5</v>
      </c>
      <c r="K11">
        <v>34838</v>
      </c>
      <c r="L11">
        <v>705.17899999999997</v>
      </c>
      <c r="M11">
        <v>677.51199999999994</v>
      </c>
      <c r="N11">
        <v>717.56399999999996</v>
      </c>
      <c r="O11">
        <v>671.64099999999996</v>
      </c>
      <c r="P11">
        <v>732.28399999999999</v>
      </c>
      <c r="Q11">
        <v>681.59100000000001</v>
      </c>
      <c r="R11">
        <v>764.25900000000001</v>
      </c>
      <c r="S11">
        <v>689.625</v>
      </c>
      <c r="T11">
        <v>0.20937700000000001</v>
      </c>
      <c r="U11">
        <v>0.21389</v>
      </c>
      <c r="V11">
        <v>0</v>
      </c>
      <c r="W11">
        <v>0</v>
      </c>
      <c r="X11" s="1">
        <v>4.3699999999999997E-6</v>
      </c>
      <c r="Y11" s="1">
        <v>4.4100000000000001E-6</v>
      </c>
      <c r="Z11">
        <v>0</v>
      </c>
      <c r="AA11">
        <v>0</v>
      </c>
      <c r="AB11">
        <v>0</v>
      </c>
      <c r="AC11">
        <v>0</v>
      </c>
      <c r="AD11">
        <v>1.28165</v>
      </c>
      <c r="AE11">
        <v>1.36818</v>
      </c>
      <c r="AF11">
        <v>1.4552400000000001</v>
      </c>
      <c r="AG11">
        <v>1.5958399999999999</v>
      </c>
      <c r="AH11">
        <v>1.3073999999999999</v>
      </c>
      <c r="AI11">
        <v>1.48498</v>
      </c>
      <c r="AJ11">
        <v>2587</v>
      </c>
      <c r="AK11">
        <v>5950</v>
      </c>
      <c r="AL11">
        <v>2641</v>
      </c>
      <c r="AM11">
        <v>6089</v>
      </c>
      <c r="AN11">
        <v>2650</v>
      </c>
      <c r="AO11">
        <v>6206</v>
      </c>
      <c r="AP11">
        <v>2565</v>
      </c>
      <c r="AQ11">
        <v>6150</v>
      </c>
    </row>
    <row r="12" spans="1:43" x14ac:dyDescent="0.25">
      <c r="A12" s="1">
        <v>20230700000000</v>
      </c>
      <c r="B12">
        <v>100</v>
      </c>
      <c r="C12">
        <v>5</v>
      </c>
      <c r="D12">
        <v>40</v>
      </c>
      <c r="E12">
        <v>0</v>
      </c>
      <c r="F12">
        <v>752.31500000000005</v>
      </c>
      <c r="G12">
        <v>1902.49</v>
      </c>
      <c r="H12">
        <v>38036.400000000001</v>
      </c>
      <c r="I12">
        <v>6658.7</v>
      </c>
      <c r="J12">
        <v>9509.09</v>
      </c>
      <c r="K12">
        <v>35011</v>
      </c>
      <c r="L12">
        <v>781.71500000000003</v>
      </c>
      <c r="M12">
        <v>718.24</v>
      </c>
      <c r="N12">
        <v>816.12400000000002</v>
      </c>
      <c r="O12">
        <v>712.572</v>
      </c>
      <c r="P12">
        <v>809.14300000000003</v>
      </c>
      <c r="Q12">
        <v>709.77700000000004</v>
      </c>
      <c r="R12">
        <v>840.30600000000004</v>
      </c>
      <c r="S12">
        <v>710.70399999999995</v>
      </c>
      <c r="T12">
        <v>0.222026</v>
      </c>
      <c r="U12">
        <v>0.22031000000000001</v>
      </c>
      <c r="V12">
        <v>0</v>
      </c>
      <c r="W12">
        <v>0</v>
      </c>
      <c r="X12" s="1">
        <v>3.6100000000000002E-6</v>
      </c>
      <c r="Y12" s="1">
        <v>4.5499999999999996E-6</v>
      </c>
      <c r="Z12">
        <v>0</v>
      </c>
      <c r="AA12">
        <v>0</v>
      </c>
      <c r="AB12">
        <v>0</v>
      </c>
      <c r="AC12">
        <v>0</v>
      </c>
      <c r="AD12">
        <v>1.27606</v>
      </c>
      <c r="AE12">
        <v>1.39839</v>
      </c>
      <c r="AF12">
        <v>1.45201</v>
      </c>
      <c r="AG12">
        <v>1.61093</v>
      </c>
      <c r="AH12">
        <v>1.3458000000000001</v>
      </c>
      <c r="AI12">
        <v>1.47689</v>
      </c>
      <c r="AJ12">
        <v>3380</v>
      </c>
      <c r="AK12">
        <v>5229</v>
      </c>
      <c r="AL12">
        <v>3455</v>
      </c>
      <c r="AM12">
        <v>5300</v>
      </c>
      <c r="AN12">
        <v>3531</v>
      </c>
      <c r="AO12">
        <v>5276</v>
      </c>
      <c r="AP12">
        <v>3554</v>
      </c>
      <c r="AQ12">
        <v>5286</v>
      </c>
    </row>
    <row r="13" spans="1:43" x14ac:dyDescent="0.25">
      <c r="A13" s="1">
        <v>20230700000000</v>
      </c>
      <c r="B13">
        <v>100</v>
      </c>
      <c r="C13">
        <v>10</v>
      </c>
      <c r="D13">
        <v>0</v>
      </c>
      <c r="E13">
        <v>0</v>
      </c>
      <c r="F13">
        <v>617.84500000000003</v>
      </c>
      <c r="G13">
        <v>1738.93</v>
      </c>
      <c r="H13">
        <v>37896.6</v>
      </c>
      <c r="I13">
        <v>6086.26</v>
      </c>
      <c r="J13">
        <v>9474.14</v>
      </c>
      <c r="K13">
        <v>34659</v>
      </c>
      <c r="L13">
        <v>0</v>
      </c>
      <c r="M13">
        <v>616.86699999999996</v>
      </c>
      <c r="N13">
        <v>0</v>
      </c>
      <c r="O13">
        <v>624.83500000000004</v>
      </c>
      <c r="P13">
        <v>0</v>
      </c>
      <c r="Q13">
        <v>616.59199999999998</v>
      </c>
      <c r="R13">
        <v>0</v>
      </c>
      <c r="S13">
        <v>612.99800000000005</v>
      </c>
      <c r="T13">
        <v>0</v>
      </c>
      <c r="U13">
        <v>0.20328399999999999</v>
      </c>
      <c r="V13">
        <v>0</v>
      </c>
      <c r="W13">
        <v>0</v>
      </c>
      <c r="X13">
        <v>0</v>
      </c>
      <c r="Y13" s="1">
        <v>4.4700000000000004E-6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1.3574299999999999</v>
      </c>
      <c r="AF13">
        <v>0</v>
      </c>
      <c r="AG13">
        <v>1.5618300000000001</v>
      </c>
      <c r="AH13">
        <v>0</v>
      </c>
      <c r="AI13">
        <v>1.43587</v>
      </c>
      <c r="AJ13">
        <v>0</v>
      </c>
      <c r="AK13">
        <v>8554</v>
      </c>
      <c r="AL13">
        <v>0</v>
      </c>
      <c r="AM13">
        <v>8748</v>
      </c>
      <c r="AN13">
        <v>0</v>
      </c>
      <c r="AO13">
        <v>8728</v>
      </c>
      <c r="AP13">
        <v>0</v>
      </c>
      <c r="AQ13">
        <v>8629</v>
      </c>
    </row>
    <row r="14" spans="1:43" x14ac:dyDescent="0.25">
      <c r="A14" s="1">
        <v>20230700000000</v>
      </c>
      <c r="B14">
        <v>100</v>
      </c>
      <c r="C14">
        <v>10</v>
      </c>
      <c r="D14">
        <v>10</v>
      </c>
      <c r="E14">
        <v>0</v>
      </c>
      <c r="F14">
        <v>632.94399999999996</v>
      </c>
      <c r="G14">
        <v>1741.91</v>
      </c>
      <c r="H14">
        <v>37859.800000000003</v>
      </c>
      <c r="I14">
        <v>6096.67</v>
      </c>
      <c r="J14">
        <v>9464.9599999999991</v>
      </c>
      <c r="K14">
        <v>34779</v>
      </c>
      <c r="L14">
        <v>676.34500000000003</v>
      </c>
      <c r="M14">
        <v>629.34500000000003</v>
      </c>
      <c r="N14">
        <v>662.21600000000001</v>
      </c>
      <c r="O14">
        <v>632.19899999999996</v>
      </c>
      <c r="P14">
        <v>622.80600000000004</v>
      </c>
      <c r="Q14">
        <v>635.36199999999997</v>
      </c>
      <c r="R14">
        <v>636.47699999999998</v>
      </c>
      <c r="S14">
        <v>627.50900000000001</v>
      </c>
      <c r="T14">
        <v>0.20732500000000001</v>
      </c>
      <c r="U14">
        <v>0.20516799999999999</v>
      </c>
      <c r="V14">
        <v>0</v>
      </c>
      <c r="W14">
        <v>0</v>
      </c>
      <c r="X14" s="1">
        <v>4.3499999999999999E-6</v>
      </c>
      <c r="Y14" s="1">
        <v>5.1200000000000001E-6</v>
      </c>
      <c r="Z14">
        <v>0</v>
      </c>
      <c r="AA14">
        <v>0</v>
      </c>
      <c r="AB14">
        <v>0</v>
      </c>
      <c r="AC14">
        <v>0</v>
      </c>
      <c r="AD14">
        <v>1.3063400000000001</v>
      </c>
      <c r="AE14">
        <v>1.35669</v>
      </c>
      <c r="AF14">
        <v>1.42082</v>
      </c>
      <c r="AG14">
        <v>1.5523499999999999</v>
      </c>
      <c r="AH14">
        <v>1.2940199999999999</v>
      </c>
      <c r="AI14">
        <v>1.44014</v>
      </c>
      <c r="AJ14">
        <v>847</v>
      </c>
      <c r="AK14">
        <v>7634</v>
      </c>
      <c r="AL14">
        <v>873</v>
      </c>
      <c r="AM14">
        <v>7843</v>
      </c>
      <c r="AN14">
        <v>856</v>
      </c>
      <c r="AO14">
        <v>8015</v>
      </c>
      <c r="AP14">
        <v>852</v>
      </c>
      <c r="AQ14">
        <v>7859</v>
      </c>
    </row>
    <row r="15" spans="1:43" x14ac:dyDescent="0.25">
      <c r="A15" s="1">
        <v>20230700000000</v>
      </c>
      <c r="B15">
        <v>100</v>
      </c>
      <c r="C15">
        <v>10</v>
      </c>
      <c r="D15">
        <v>20</v>
      </c>
      <c r="E15">
        <v>0</v>
      </c>
      <c r="F15">
        <v>644.822</v>
      </c>
      <c r="G15">
        <v>1757.63</v>
      </c>
      <c r="H15">
        <v>37881.599999999999</v>
      </c>
      <c r="I15">
        <v>6151.71</v>
      </c>
      <c r="J15">
        <v>9470.39</v>
      </c>
      <c r="K15">
        <v>34860</v>
      </c>
      <c r="L15">
        <v>655.548</v>
      </c>
      <c r="M15">
        <v>636.572</v>
      </c>
      <c r="N15">
        <v>686.05899999999997</v>
      </c>
      <c r="O15">
        <v>632.529</v>
      </c>
      <c r="P15">
        <v>674.34799999999996</v>
      </c>
      <c r="Q15">
        <v>642.17200000000003</v>
      </c>
      <c r="R15">
        <v>676.42399999999998</v>
      </c>
      <c r="S15">
        <v>639.23900000000003</v>
      </c>
      <c r="T15">
        <v>0.20152600000000001</v>
      </c>
      <c r="U15">
        <v>0.20582800000000001</v>
      </c>
      <c r="V15">
        <v>0</v>
      </c>
      <c r="W15">
        <v>0</v>
      </c>
      <c r="X15" s="1">
        <v>3.5899999999999999E-6</v>
      </c>
      <c r="Y15" s="1">
        <v>4.3900000000000003E-6</v>
      </c>
      <c r="Z15">
        <v>0</v>
      </c>
      <c r="AA15">
        <v>0</v>
      </c>
      <c r="AB15">
        <v>0</v>
      </c>
      <c r="AC15">
        <v>0</v>
      </c>
      <c r="AD15">
        <v>1.2898799999999999</v>
      </c>
      <c r="AE15">
        <v>1.3615699999999999</v>
      </c>
      <c r="AF15">
        <v>1.4885600000000001</v>
      </c>
      <c r="AG15">
        <v>1.5717300000000001</v>
      </c>
      <c r="AH15">
        <v>1.3009900000000001</v>
      </c>
      <c r="AI15">
        <v>1.44933</v>
      </c>
      <c r="AJ15">
        <v>1716</v>
      </c>
      <c r="AK15">
        <v>6859</v>
      </c>
      <c r="AL15">
        <v>1775</v>
      </c>
      <c r="AM15">
        <v>6910</v>
      </c>
      <c r="AN15">
        <v>1805</v>
      </c>
      <c r="AO15">
        <v>7031</v>
      </c>
      <c r="AP15">
        <v>1726</v>
      </c>
      <c r="AQ15">
        <v>7038</v>
      </c>
    </row>
    <row r="16" spans="1:43" x14ac:dyDescent="0.25">
      <c r="A16" s="1">
        <v>20230700000000</v>
      </c>
      <c r="B16">
        <v>100</v>
      </c>
      <c r="C16">
        <v>10</v>
      </c>
      <c r="D16">
        <v>30</v>
      </c>
      <c r="E16">
        <v>0</v>
      </c>
      <c r="F16">
        <v>695.1</v>
      </c>
      <c r="G16">
        <v>1817.99</v>
      </c>
      <c r="H16">
        <v>37806.300000000003</v>
      </c>
      <c r="I16">
        <v>6362.98</v>
      </c>
      <c r="J16">
        <v>9451.58</v>
      </c>
      <c r="K16">
        <v>34827</v>
      </c>
      <c r="L16">
        <v>708.22500000000002</v>
      </c>
      <c r="M16">
        <v>683.50599999999997</v>
      </c>
      <c r="N16">
        <v>720.56799999999998</v>
      </c>
      <c r="O16">
        <v>675.07600000000002</v>
      </c>
      <c r="P16">
        <v>728.51300000000003</v>
      </c>
      <c r="Q16">
        <v>677.18100000000004</v>
      </c>
      <c r="R16">
        <v>758.98099999999999</v>
      </c>
      <c r="S16">
        <v>686.77800000000002</v>
      </c>
      <c r="T16">
        <v>0.21005199999999999</v>
      </c>
      <c r="U16">
        <v>0.214281</v>
      </c>
      <c r="V16">
        <v>0</v>
      </c>
      <c r="W16">
        <v>0</v>
      </c>
      <c r="X16" s="1">
        <v>3.8399999999999997E-6</v>
      </c>
      <c r="Y16" s="1">
        <v>4.5600000000000004E-6</v>
      </c>
      <c r="Z16">
        <v>0</v>
      </c>
      <c r="AA16">
        <v>0</v>
      </c>
      <c r="AB16">
        <v>0</v>
      </c>
      <c r="AC16">
        <v>0</v>
      </c>
      <c r="AD16">
        <v>1.2869900000000001</v>
      </c>
      <c r="AE16">
        <v>1.3647499999999999</v>
      </c>
      <c r="AF16">
        <v>1.45827</v>
      </c>
      <c r="AG16">
        <v>1.5818099999999999</v>
      </c>
      <c r="AH16">
        <v>1.3102</v>
      </c>
      <c r="AI16">
        <v>1.4744299999999999</v>
      </c>
      <c r="AJ16">
        <v>2585</v>
      </c>
      <c r="AK16">
        <v>5950</v>
      </c>
      <c r="AL16">
        <v>2636</v>
      </c>
      <c r="AM16">
        <v>6089</v>
      </c>
      <c r="AN16">
        <v>2647</v>
      </c>
      <c r="AO16">
        <v>6206</v>
      </c>
      <c r="AP16">
        <v>2564</v>
      </c>
      <c r="AQ16">
        <v>6150</v>
      </c>
    </row>
    <row r="17" spans="1:43" x14ac:dyDescent="0.25">
      <c r="A17" s="1">
        <v>20230700000000</v>
      </c>
      <c r="B17">
        <v>100</v>
      </c>
      <c r="C17">
        <v>10</v>
      </c>
      <c r="D17">
        <v>40</v>
      </c>
      <c r="E17">
        <v>0</v>
      </c>
      <c r="F17">
        <v>806.096</v>
      </c>
      <c r="G17">
        <v>1960.87</v>
      </c>
      <c r="H17">
        <v>37374.699999999997</v>
      </c>
      <c r="I17">
        <v>6863.04</v>
      </c>
      <c r="J17">
        <v>9343.68</v>
      </c>
      <c r="K17">
        <v>35010</v>
      </c>
      <c r="L17">
        <v>828.15899999999999</v>
      </c>
      <c r="M17">
        <v>768.79</v>
      </c>
      <c r="N17">
        <v>872.78899999999999</v>
      </c>
      <c r="O17">
        <v>759.55700000000002</v>
      </c>
      <c r="P17">
        <v>862.01599999999996</v>
      </c>
      <c r="Q17">
        <v>773.21900000000005</v>
      </c>
      <c r="R17">
        <v>906.39400000000001</v>
      </c>
      <c r="S17">
        <v>760.01</v>
      </c>
      <c r="T17">
        <v>0.228793</v>
      </c>
      <c r="U17">
        <v>0.227102</v>
      </c>
      <c r="V17">
        <v>0</v>
      </c>
      <c r="W17">
        <v>0</v>
      </c>
      <c r="X17" s="1">
        <v>3.1700000000000001E-6</v>
      </c>
      <c r="Y17" s="1">
        <v>4.0300000000000004E-6</v>
      </c>
      <c r="Z17">
        <v>0</v>
      </c>
      <c r="AA17">
        <v>0</v>
      </c>
      <c r="AB17">
        <v>0</v>
      </c>
      <c r="AC17">
        <v>0</v>
      </c>
      <c r="AD17">
        <v>1.2628900000000001</v>
      </c>
      <c r="AE17">
        <v>1.37588</v>
      </c>
      <c r="AF17">
        <v>1.42946</v>
      </c>
      <c r="AG17">
        <v>1.5877600000000001</v>
      </c>
      <c r="AH17">
        <v>1.3076300000000001</v>
      </c>
      <c r="AI17">
        <v>1.4470000000000001</v>
      </c>
      <c r="AJ17">
        <v>3380</v>
      </c>
      <c r="AK17">
        <v>5229</v>
      </c>
      <c r="AL17">
        <v>3455</v>
      </c>
      <c r="AM17">
        <v>5300</v>
      </c>
      <c r="AN17">
        <v>3531</v>
      </c>
      <c r="AO17">
        <v>5276</v>
      </c>
      <c r="AP17">
        <v>3553</v>
      </c>
      <c r="AQ17">
        <v>5286</v>
      </c>
    </row>
    <row r="18" spans="1:43" x14ac:dyDescent="0.25">
      <c r="A18" t="s">
        <v>53</v>
      </c>
    </row>
    <row r="19" spans="1:43" x14ac:dyDescent="0.25">
      <c r="A19">
        <v>20230725152619</v>
      </c>
      <c r="B19">
        <v>100</v>
      </c>
      <c r="C19">
        <v>2</v>
      </c>
      <c r="D19">
        <v>0</v>
      </c>
      <c r="E19">
        <v>0</v>
      </c>
      <c r="F19">
        <v>617.851</v>
      </c>
      <c r="G19">
        <v>7086.03</v>
      </c>
      <c r="H19">
        <v>0</v>
      </c>
      <c r="I19">
        <v>24801.1</v>
      </c>
      <c r="J19">
        <v>0</v>
      </c>
      <c r="K19">
        <v>34851</v>
      </c>
      <c r="L19">
        <v>0</v>
      </c>
      <c r="M19">
        <v>617.851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0.203324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34851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</row>
    <row r="20" spans="1:43" x14ac:dyDescent="0.25">
      <c r="A20">
        <v>20230725152935</v>
      </c>
      <c r="B20">
        <v>100</v>
      </c>
      <c r="C20">
        <v>2</v>
      </c>
      <c r="D20">
        <v>10</v>
      </c>
      <c r="E20">
        <v>0</v>
      </c>
      <c r="F20">
        <v>743.58100000000002</v>
      </c>
      <c r="G20">
        <v>7514.37</v>
      </c>
      <c r="H20">
        <v>0</v>
      </c>
      <c r="I20">
        <v>26300.3</v>
      </c>
      <c r="J20">
        <v>0</v>
      </c>
      <c r="K20">
        <v>34270</v>
      </c>
      <c r="L20">
        <v>761.49800000000005</v>
      </c>
      <c r="M20">
        <v>741.62199999999996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0.215444</v>
      </c>
      <c r="U20">
        <v>0.21968799999999999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3378</v>
      </c>
      <c r="AK20">
        <v>30892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</row>
    <row r="21" spans="1:43" x14ac:dyDescent="0.25">
      <c r="A21">
        <v>20230725153247</v>
      </c>
      <c r="B21">
        <v>100</v>
      </c>
      <c r="C21">
        <v>2</v>
      </c>
      <c r="D21">
        <v>20</v>
      </c>
      <c r="E21">
        <v>0</v>
      </c>
      <c r="F21">
        <v>718.68299999999999</v>
      </c>
      <c r="G21">
        <v>7423.07</v>
      </c>
      <c r="H21">
        <v>0</v>
      </c>
      <c r="I21">
        <v>25980.7</v>
      </c>
      <c r="J21">
        <v>0</v>
      </c>
      <c r="K21">
        <v>34586</v>
      </c>
      <c r="L21">
        <v>752.98900000000003</v>
      </c>
      <c r="M21">
        <v>710.10500000000002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0.21479799999999999</v>
      </c>
      <c r="U21">
        <v>0.214584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6918</v>
      </c>
      <c r="AK21">
        <v>27668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</row>
    <row r="22" spans="1:43" x14ac:dyDescent="0.25">
      <c r="A22">
        <v>20230725153628</v>
      </c>
      <c r="B22">
        <v>100</v>
      </c>
      <c r="C22">
        <v>2</v>
      </c>
      <c r="D22">
        <v>30</v>
      </c>
      <c r="E22">
        <v>0</v>
      </c>
      <c r="F22">
        <v>880.87300000000005</v>
      </c>
      <c r="G22">
        <v>8284.4</v>
      </c>
      <c r="H22">
        <v>0</v>
      </c>
      <c r="I22">
        <v>28995.4</v>
      </c>
      <c r="J22">
        <v>0</v>
      </c>
      <c r="K22">
        <v>34609</v>
      </c>
      <c r="L22">
        <v>938.04399999999998</v>
      </c>
      <c r="M22">
        <v>856.77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0.24212</v>
      </c>
      <c r="U22">
        <v>0.23821200000000001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10264</v>
      </c>
      <c r="AK22">
        <v>24345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</row>
    <row r="23" spans="1:43" x14ac:dyDescent="0.25">
      <c r="A23">
        <v>20230725153947</v>
      </c>
      <c r="B23">
        <v>100</v>
      </c>
      <c r="C23">
        <v>2</v>
      </c>
      <c r="D23">
        <v>40</v>
      </c>
      <c r="E23">
        <v>0</v>
      </c>
      <c r="F23">
        <v>720.60599999999999</v>
      </c>
      <c r="G23">
        <v>7489.71</v>
      </c>
      <c r="H23">
        <v>0</v>
      </c>
      <c r="I23">
        <v>26214</v>
      </c>
      <c r="J23">
        <v>0</v>
      </c>
      <c r="K23">
        <v>34745</v>
      </c>
      <c r="L23">
        <v>776.82600000000002</v>
      </c>
      <c r="M23">
        <v>682.78300000000002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0.21962400000000001</v>
      </c>
      <c r="U23">
        <v>0.21282999999999999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13974</v>
      </c>
      <c r="AK23">
        <v>20771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</row>
    <row r="24" spans="1:43" x14ac:dyDescent="0.25">
      <c r="A24">
        <v>20230725154244</v>
      </c>
      <c r="B24">
        <v>100</v>
      </c>
      <c r="C24">
        <v>5</v>
      </c>
      <c r="D24">
        <v>0</v>
      </c>
      <c r="E24">
        <v>0</v>
      </c>
      <c r="F24">
        <v>617.851</v>
      </c>
      <c r="G24">
        <v>7086.03</v>
      </c>
      <c r="H24">
        <v>0</v>
      </c>
      <c r="I24">
        <v>24801.1</v>
      </c>
      <c r="J24">
        <v>0</v>
      </c>
      <c r="K24">
        <v>34851</v>
      </c>
      <c r="L24">
        <v>0</v>
      </c>
      <c r="M24">
        <v>617.851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0.203324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34851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</row>
    <row r="25" spans="1:43" x14ac:dyDescent="0.25">
      <c r="A25">
        <v>20230725154553</v>
      </c>
      <c r="B25">
        <v>100</v>
      </c>
      <c r="C25">
        <v>5</v>
      </c>
      <c r="D25">
        <v>10</v>
      </c>
      <c r="E25">
        <v>0</v>
      </c>
      <c r="F25">
        <v>708.76300000000003</v>
      </c>
      <c r="G25">
        <v>7322.9</v>
      </c>
      <c r="H25">
        <v>0</v>
      </c>
      <c r="I25">
        <v>25630.1</v>
      </c>
      <c r="J25">
        <v>0</v>
      </c>
      <c r="K25">
        <v>34202</v>
      </c>
      <c r="L25">
        <v>779.03599999999994</v>
      </c>
      <c r="M25">
        <v>701.06100000000004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0.21709600000000001</v>
      </c>
      <c r="U25">
        <v>0.21378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3378</v>
      </c>
      <c r="AK25">
        <v>30824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</row>
    <row r="26" spans="1:43" x14ac:dyDescent="0.25">
      <c r="A26">
        <v>20230725154853</v>
      </c>
      <c r="B26">
        <v>100</v>
      </c>
      <c r="C26">
        <v>5</v>
      </c>
      <c r="D26">
        <v>20</v>
      </c>
      <c r="E26">
        <v>0</v>
      </c>
      <c r="F26">
        <v>640.02599999999995</v>
      </c>
      <c r="G26">
        <v>7049.41</v>
      </c>
      <c r="H26">
        <v>0</v>
      </c>
      <c r="I26">
        <v>24672.9</v>
      </c>
      <c r="J26">
        <v>0</v>
      </c>
      <c r="K26">
        <v>34593</v>
      </c>
      <c r="L26">
        <v>656.71299999999997</v>
      </c>
      <c r="M26">
        <v>635.85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0.20051099999999999</v>
      </c>
      <c r="U26">
        <v>0.2046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6925</v>
      </c>
      <c r="AK26">
        <v>27668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</row>
    <row r="27" spans="1:43" x14ac:dyDescent="0.25">
      <c r="A27">
        <v>20230725155204</v>
      </c>
      <c r="B27">
        <v>100</v>
      </c>
      <c r="C27">
        <v>5</v>
      </c>
      <c r="D27">
        <v>30</v>
      </c>
      <c r="E27">
        <v>0</v>
      </c>
      <c r="F27">
        <v>689.44799999999998</v>
      </c>
      <c r="G27">
        <v>7400.78</v>
      </c>
      <c r="H27">
        <v>0</v>
      </c>
      <c r="I27">
        <v>25902.7</v>
      </c>
      <c r="J27">
        <v>0</v>
      </c>
      <c r="K27">
        <v>34677</v>
      </c>
      <c r="L27">
        <v>712.37900000000002</v>
      </c>
      <c r="M27">
        <v>679.78399999999999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0.21096300000000001</v>
      </c>
      <c r="U27">
        <v>0.21445600000000001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10281</v>
      </c>
      <c r="AK27">
        <v>24396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</row>
    <row r="28" spans="1:43" x14ac:dyDescent="0.25">
      <c r="A28">
        <v>20230725155520</v>
      </c>
      <c r="B28">
        <v>100</v>
      </c>
      <c r="C28">
        <v>5</v>
      </c>
      <c r="D28">
        <v>40</v>
      </c>
      <c r="E28">
        <v>0</v>
      </c>
      <c r="F28">
        <v>728.11699999999996</v>
      </c>
      <c r="G28">
        <v>7558.89</v>
      </c>
      <c r="H28">
        <v>0</v>
      </c>
      <c r="I28">
        <v>26456.1</v>
      </c>
      <c r="J28">
        <v>0</v>
      </c>
      <c r="K28">
        <v>34748</v>
      </c>
      <c r="L28">
        <v>783.17899999999997</v>
      </c>
      <c r="M28">
        <v>691.06500000000005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0.22138099999999999</v>
      </c>
      <c r="U28">
        <v>0.214946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13977</v>
      </c>
      <c r="AK28">
        <v>20771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</row>
    <row r="29" spans="1:43" x14ac:dyDescent="0.25">
      <c r="A29">
        <v>20230725155814</v>
      </c>
      <c r="B29">
        <v>100</v>
      </c>
      <c r="C29">
        <v>10</v>
      </c>
      <c r="D29">
        <v>0</v>
      </c>
      <c r="E29">
        <v>0</v>
      </c>
      <c r="F29">
        <v>617.851</v>
      </c>
      <c r="G29">
        <v>7086.03</v>
      </c>
      <c r="H29">
        <v>0</v>
      </c>
      <c r="I29">
        <v>24801.1</v>
      </c>
      <c r="J29">
        <v>0</v>
      </c>
      <c r="K29">
        <v>34851</v>
      </c>
      <c r="L29">
        <v>0</v>
      </c>
      <c r="M29">
        <v>617.851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0.203324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34851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</row>
    <row r="30" spans="1:43" x14ac:dyDescent="0.25">
      <c r="A30">
        <v>20230725160108</v>
      </c>
      <c r="B30">
        <v>100</v>
      </c>
      <c r="C30">
        <v>10</v>
      </c>
      <c r="D30">
        <v>10</v>
      </c>
      <c r="E30">
        <v>0</v>
      </c>
      <c r="F30">
        <v>622.9</v>
      </c>
      <c r="G30">
        <v>6948.19</v>
      </c>
      <c r="H30">
        <v>0</v>
      </c>
      <c r="I30">
        <v>24318.7</v>
      </c>
      <c r="J30">
        <v>0</v>
      </c>
      <c r="K30">
        <v>34278</v>
      </c>
      <c r="L30">
        <v>646.27800000000002</v>
      </c>
      <c r="M30">
        <v>620.33799999999997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0.199986</v>
      </c>
      <c r="U30">
        <v>0.20299900000000001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3386</v>
      </c>
      <c r="AK30">
        <v>30892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</row>
    <row r="31" spans="1:43" x14ac:dyDescent="0.25">
      <c r="A31">
        <v>20230725160403</v>
      </c>
      <c r="B31">
        <v>100</v>
      </c>
      <c r="C31">
        <v>10</v>
      </c>
      <c r="D31">
        <v>20</v>
      </c>
      <c r="E31">
        <v>0</v>
      </c>
      <c r="F31">
        <v>644.30700000000002</v>
      </c>
      <c r="G31">
        <v>7075.43</v>
      </c>
      <c r="H31">
        <v>0</v>
      </c>
      <c r="I31">
        <v>24764</v>
      </c>
      <c r="J31">
        <v>0</v>
      </c>
      <c r="K31">
        <v>34590</v>
      </c>
      <c r="L31">
        <v>669.48599999999999</v>
      </c>
      <c r="M31">
        <v>638.00800000000004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0.20288200000000001</v>
      </c>
      <c r="U31">
        <v>0.20496900000000001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6922</v>
      </c>
      <c r="AK31">
        <v>27668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</row>
    <row r="32" spans="1:43" x14ac:dyDescent="0.25">
      <c r="A32">
        <v>20230725160740</v>
      </c>
      <c r="B32">
        <v>100</v>
      </c>
      <c r="C32">
        <v>10</v>
      </c>
      <c r="D32">
        <v>30</v>
      </c>
      <c r="E32">
        <v>0</v>
      </c>
      <c r="F32">
        <v>905.64</v>
      </c>
      <c r="G32">
        <v>8359.36</v>
      </c>
      <c r="H32">
        <v>0</v>
      </c>
      <c r="I32">
        <v>29257.8</v>
      </c>
      <c r="J32">
        <v>0</v>
      </c>
      <c r="K32">
        <v>34386</v>
      </c>
      <c r="L32">
        <v>1000.86</v>
      </c>
      <c r="M32">
        <v>865.50599999999997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0.250861</v>
      </c>
      <c r="U32">
        <v>0.23983399999999999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10196</v>
      </c>
      <c r="AK32">
        <v>24190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</row>
    <row r="33" spans="1:43" x14ac:dyDescent="0.25">
      <c r="A33">
        <v>20230725161056</v>
      </c>
      <c r="B33">
        <v>100</v>
      </c>
      <c r="C33">
        <v>10</v>
      </c>
      <c r="D33">
        <v>40</v>
      </c>
      <c r="E33">
        <v>0</v>
      </c>
      <c r="F33">
        <v>714.58799999999997</v>
      </c>
      <c r="G33">
        <v>7472.58</v>
      </c>
      <c r="H33">
        <v>0</v>
      </c>
      <c r="I33">
        <v>26154</v>
      </c>
      <c r="J33">
        <v>0</v>
      </c>
      <c r="K33">
        <v>34745</v>
      </c>
      <c r="L33">
        <v>763.26599999999996</v>
      </c>
      <c r="M33">
        <v>681.83900000000006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0.21843899999999999</v>
      </c>
      <c r="U33">
        <v>0.21280199999999999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13974</v>
      </c>
      <c r="AK33">
        <v>20771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9"/>
  <sheetViews>
    <sheetView workbookViewId="0">
      <selection activeCell="G48" sqref="G48"/>
    </sheetView>
  </sheetViews>
  <sheetFormatPr defaultRowHeight="15" x14ac:dyDescent="0.25"/>
  <cols>
    <col min="8" max="8" width="12.7109375" bestFit="1" customWidth="1"/>
    <col min="13" max="13" width="12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  <c r="I1" t="s">
        <v>10</v>
      </c>
      <c r="J1" t="s">
        <v>11</v>
      </c>
      <c r="K1" t="s">
        <v>12</v>
      </c>
      <c r="L1" t="s">
        <v>19</v>
      </c>
      <c r="N1" t="s">
        <v>20</v>
      </c>
      <c r="O1" t="s">
        <v>35</v>
      </c>
      <c r="P1" t="s">
        <v>36</v>
      </c>
    </row>
    <row r="2" spans="1:16" x14ac:dyDescent="0.25">
      <c r="A2" t="s">
        <v>45</v>
      </c>
      <c r="H2" t="s">
        <v>47</v>
      </c>
      <c r="M2" t="s">
        <v>49</v>
      </c>
    </row>
    <row r="3" spans="1:16" x14ac:dyDescent="0.25">
      <c r="A3" s="1">
        <v>20230700000000</v>
      </c>
      <c r="B3">
        <v>100</v>
      </c>
      <c r="C3">
        <v>2</v>
      </c>
      <c r="D3">
        <v>0</v>
      </c>
      <c r="E3">
        <v>0</v>
      </c>
      <c r="F3">
        <v>617.851</v>
      </c>
      <c r="G3">
        <v>7086.03</v>
      </c>
      <c r="H3">
        <f>(7086.03-G3)/G3*100</f>
        <v>0</v>
      </c>
      <c r="I3">
        <v>34851</v>
      </c>
      <c r="J3">
        <v>0</v>
      </c>
      <c r="K3">
        <v>617.851</v>
      </c>
      <c r="L3">
        <v>0</v>
      </c>
      <c r="N3">
        <v>0.203324</v>
      </c>
      <c r="O3">
        <v>0</v>
      </c>
      <c r="P3">
        <v>34851</v>
      </c>
    </row>
    <row r="4" spans="1:16" x14ac:dyDescent="0.25">
      <c r="A4" s="1">
        <v>20230700000000</v>
      </c>
      <c r="B4">
        <v>100</v>
      </c>
      <c r="C4">
        <v>2</v>
      </c>
      <c r="D4">
        <v>10</v>
      </c>
      <c r="E4">
        <v>0</v>
      </c>
      <c r="F4">
        <v>743.58100000000002</v>
      </c>
      <c r="G4">
        <v>7514.37</v>
      </c>
      <c r="H4">
        <f>(G4-7086.03)/7086.03*100</f>
        <v>6.0448516306027518</v>
      </c>
      <c r="I4">
        <v>34270</v>
      </c>
      <c r="J4">
        <v>761.49800000000005</v>
      </c>
      <c r="K4">
        <v>741.62199999999996</v>
      </c>
      <c r="L4">
        <v>0.215444</v>
      </c>
      <c r="M4">
        <f>(L4-0.203324)/0.203324*100</f>
        <v>5.9609293541342838</v>
      </c>
      <c r="N4">
        <v>0.21968799999999999</v>
      </c>
      <c r="O4">
        <v>3378</v>
      </c>
      <c r="P4">
        <v>30892</v>
      </c>
    </row>
    <row r="5" spans="1:16" x14ac:dyDescent="0.25">
      <c r="A5" s="1">
        <v>20230700000000</v>
      </c>
      <c r="B5">
        <v>100</v>
      </c>
      <c r="C5">
        <v>2</v>
      </c>
      <c r="D5">
        <v>20</v>
      </c>
      <c r="E5">
        <v>0</v>
      </c>
      <c r="F5">
        <v>718.68299999999999</v>
      </c>
      <c r="G5">
        <v>7423.07</v>
      </c>
      <c r="H5">
        <f t="shared" ref="H5:H29" si="0">(G5-7086.03)/7086.03*100</f>
        <v>4.756400974875918</v>
      </c>
      <c r="I5">
        <v>34586</v>
      </c>
      <c r="J5">
        <v>752.98900000000003</v>
      </c>
      <c r="K5">
        <v>710.10500000000002</v>
      </c>
      <c r="L5">
        <v>0.21479799999999999</v>
      </c>
      <c r="M5">
        <f t="shared" ref="M5:M29" si="1">(L5-0.203324)/0.203324*100</f>
        <v>5.6432098522555059</v>
      </c>
      <c r="N5">
        <v>0.214584</v>
      </c>
      <c r="O5">
        <v>6918</v>
      </c>
      <c r="P5">
        <v>27668</v>
      </c>
    </row>
    <row r="6" spans="1:16" x14ac:dyDescent="0.25">
      <c r="A6" s="1">
        <v>20230700000000</v>
      </c>
      <c r="B6">
        <v>100</v>
      </c>
      <c r="C6">
        <v>2</v>
      </c>
      <c r="D6">
        <v>30</v>
      </c>
      <c r="E6">
        <v>0</v>
      </c>
      <c r="F6">
        <v>880.87300000000005</v>
      </c>
      <c r="G6">
        <v>8284.4</v>
      </c>
      <c r="H6">
        <f t="shared" si="0"/>
        <v>16.911726312194556</v>
      </c>
      <c r="I6">
        <v>34609</v>
      </c>
      <c r="J6">
        <v>938.04399999999998</v>
      </c>
      <c r="K6">
        <v>856.77</v>
      </c>
      <c r="L6">
        <v>0.24212</v>
      </c>
      <c r="M6">
        <f t="shared" si="1"/>
        <v>19.080875843481337</v>
      </c>
      <c r="N6">
        <v>0.23821200000000001</v>
      </c>
      <c r="O6">
        <v>10264</v>
      </c>
      <c r="P6">
        <v>24345</v>
      </c>
    </row>
    <row r="7" spans="1:16" x14ac:dyDescent="0.25">
      <c r="A7" s="1">
        <v>20230700000000</v>
      </c>
      <c r="B7">
        <v>100</v>
      </c>
      <c r="C7">
        <v>2</v>
      </c>
      <c r="D7">
        <v>40</v>
      </c>
      <c r="E7">
        <v>0</v>
      </c>
      <c r="F7">
        <v>720.60599999999999</v>
      </c>
      <c r="G7">
        <v>7489.71</v>
      </c>
      <c r="H7">
        <f t="shared" si="0"/>
        <v>5.6968429430866125</v>
      </c>
      <c r="I7">
        <v>34745</v>
      </c>
      <c r="J7">
        <v>776.82600000000002</v>
      </c>
      <c r="K7">
        <v>682.78300000000002</v>
      </c>
      <c r="L7">
        <v>0.21962400000000001</v>
      </c>
      <c r="M7">
        <f t="shared" si="1"/>
        <v>8.0167614251145984</v>
      </c>
      <c r="N7">
        <v>0.21282999999999999</v>
      </c>
      <c r="O7">
        <v>13974</v>
      </c>
      <c r="P7">
        <v>20771</v>
      </c>
    </row>
    <row r="8" spans="1:16" x14ac:dyDescent="0.25">
      <c r="A8" s="1">
        <v>20230700000000</v>
      </c>
      <c r="B8">
        <v>100</v>
      </c>
      <c r="C8">
        <v>5</v>
      </c>
      <c r="D8">
        <v>0</v>
      </c>
      <c r="E8">
        <v>0</v>
      </c>
      <c r="F8">
        <v>617.851</v>
      </c>
      <c r="G8">
        <v>7086.03</v>
      </c>
      <c r="I8">
        <v>34851</v>
      </c>
      <c r="J8">
        <v>0</v>
      </c>
      <c r="K8">
        <v>617.851</v>
      </c>
      <c r="L8">
        <v>0</v>
      </c>
      <c r="N8">
        <v>0.203324</v>
      </c>
      <c r="O8">
        <v>0</v>
      </c>
      <c r="P8">
        <v>34851</v>
      </c>
    </row>
    <row r="9" spans="1:16" x14ac:dyDescent="0.25">
      <c r="A9">
        <v>20230726075607</v>
      </c>
      <c r="B9">
        <v>100</v>
      </c>
      <c r="C9">
        <v>5</v>
      </c>
      <c r="D9">
        <v>2</v>
      </c>
      <c r="E9">
        <v>0</v>
      </c>
      <c r="F9">
        <v>651.14200000000005</v>
      </c>
      <c r="G9">
        <v>7238.94</v>
      </c>
      <c r="H9">
        <f t="shared" si="0"/>
        <v>2.1579078835398646</v>
      </c>
      <c r="I9">
        <v>34591</v>
      </c>
      <c r="J9">
        <v>656.09199999999998</v>
      </c>
      <c r="K9">
        <v>651.03800000000001</v>
      </c>
      <c r="L9">
        <v>0.20079900000000001</v>
      </c>
      <c r="M9">
        <f t="shared" si="1"/>
        <v>-1.2418602821113096</v>
      </c>
      <c r="N9">
        <v>0.20945</v>
      </c>
      <c r="O9">
        <v>709</v>
      </c>
      <c r="P9">
        <v>33882</v>
      </c>
    </row>
    <row r="10" spans="1:16" x14ac:dyDescent="0.25">
      <c r="A10">
        <v>20230726075903</v>
      </c>
      <c r="B10">
        <v>100</v>
      </c>
      <c r="C10">
        <v>5</v>
      </c>
      <c r="D10">
        <v>4</v>
      </c>
      <c r="E10">
        <v>0</v>
      </c>
      <c r="F10">
        <v>635.13199999999995</v>
      </c>
      <c r="G10">
        <v>7119.34</v>
      </c>
      <c r="H10">
        <f t="shared" si="0"/>
        <v>0.47007986136102164</v>
      </c>
      <c r="I10">
        <v>34377</v>
      </c>
      <c r="J10">
        <v>655.67</v>
      </c>
      <c r="K10">
        <v>634.23199999999997</v>
      </c>
      <c r="L10">
        <v>0.202346</v>
      </c>
      <c r="M10">
        <f t="shared" si="1"/>
        <v>-0.481005685506879</v>
      </c>
      <c r="N10">
        <v>0.20730399999999999</v>
      </c>
      <c r="O10">
        <v>1442</v>
      </c>
      <c r="P10">
        <v>32935</v>
      </c>
    </row>
    <row r="11" spans="1:16" x14ac:dyDescent="0.25">
      <c r="A11">
        <v>20230726080242</v>
      </c>
      <c r="B11">
        <v>100</v>
      </c>
      <c r="C11">
        <v>5</v>
      </c>
      <c r="D11">
        <v>6</v>
      </c>
      <c r="E11">
        <v>0</v>
      </c>
      <c r="F11">
        <v>867.95100000000002</v>
      </c>
      <c r="G11">
        <v>8109.37</v>
      </c>
      <c r="H11">
        <f t="shared" si="0"/>
        <v>14.441654918198205</v>
      </c>
      <c r="I11">
        <v>34221</v>
      </c>
      <c r="J11">
        <v>989.21799999999996</v>
      </c>
      <c r="K11">
        <v>860.02700000000004</v>
      </c>
      <c r="L11">
        <v>0.246728</v>
      </c>
      <c r="M11">
        <f t="shared" si="1"/>
        <v>21.34720938010269</v>
      </c>
      <c r="N11">
        <v>0.23633299999999999</v>
      </c>
      <c r="O11">
        <v>2099</v>
      </c>
      <c r="P11">
        <v>32122</v>
      </c>
    </row>
    <row r="12" spans="1:16" x14ac:dyDescent="0.25">
      <c r="A12">
        <v>20230726080603</v>
      </c>
      <c r="B12">
        <v>100</v>
      </c>
      <c r="C12">
        <v>5</v>
      </c>
      <c r="D12">
        <v>8</v>
      </c>
      <c r="E12">
        <v>0</v>
      </c>
      <c r="F12">
        <v>771.91899999999998</v>
      </c>
      <c r="G12">
        <v>7698.02</v>
      </c>
      <c r="H12">
        <f t="shared" si="0"/>
        <v>8.6365708302110029</v>
      </c>
      <c r="I12">
        <v>34343</v>
      </c>
      <c r="J12">
        <v>832.423</v>
      </c>
      <c r="K12">
        <v>766.75800000000004</v>
      </c>
      <c r="L12">
        <v>0.22619800000000001</v>
      </c>
      <c r="M12">
        <f t="shared" si="1"/>
        <v>11.250024591292718</v>
      </c>
      <c r="N12">
        <v>0.22397600000000001</v>
      </c>
      <c r="O12">
        <v>2699</v>
      </c>
      <c r="P12">
        <v>31644</v>
      </c>
    </row>
    <row r="13" spans="1:16" x14ac:dyDescent="0.25">
      <c r="A13" s="1">
        <v>20230700000000</v>
      </c>
      <c r="B13">
        <v>100</v>
      </c>
      <c r="C13">
        <v>5</v>
      </c>
      <c r="D13">
        <v>10</v>
      </c>
      <c r="E13">
        <v>0</v>
      </c>
      <c r="F13">
        <v>708.76300000000003</v>
      </c>
      <c r="G13">
        <v>7322.9</v>
      </c>
      <c r="H13">
        <f t="shared" si="0"/>
        <v>3.3427744449289643</v>
      </c>
      <c r="I13">
        <v>34202</v>
      </c>
      <c r="J13">
        <v>779.03599999999994</v>
      </c>
      <c r="K13">
        <v>701.06100000000004</v>
      </c>
      <c r="L13">
        <v>0.21709600000000001</v>
      </c>
      <c r="M13">
        <f t="shared" si="1"/>
        <v>6.7734256654403842</v>
      </c>
      <c r="N13">
        <v>0.21378</v>
      </c>
      <c r="O13">
        <v>3378</v>
      </c>
      <c r="P13">
        <v>30824</v>
      </c>
    </row>
    <row r="14" spans="1:16" x14ac:dyDescent="0.25">
      <c r="A14">
        <v>20230726080910</v>
      </c>
      <c r="B14">
        <v>100</v>
      </c>
      <c r="C14">
        <v>5</v>
      </c>
      <c r="D14">
        <v>10</v>
      </c>
      <c r="E14">
        <v>0</v>
      </c>
      <c r="F14">
        <v>708.76300000000003</v>
      </c>
      <c r="G14">
        <v>7322.9</v>
      </c>
      <c r="H14">
        <f t="shared" si="0"/>
        <v>3.3427744449289643</v>
      </c>
      <c r="I14">
        <v>34202</v>
      </c>
      <c r="J14">
        <v>779.03599999999994</v>
      </c>
      <c r="K14">
        <v>701.06100000000004</v>
      </c>
      <c r="L14">
        <v>0.21709600000000001</v>
      </c>
      <c r="M14">
        <f t="shared" si="1"/>
        <v>6.7734256654403842</v>
      </c>
      <c r="N14">
        <v>0.21378</v>
      </c>
      <c r="O14">
        <v>3378</v>
      </c>
      <c r="P14">
        <v>30824</v>
      </c>
    </row>
    <row r="15" spans="1:16" x14ac:dyDescent="0.25">
      <c r="A15">
        <v>20230726081236</v>
      </c>
      <c r="B15">
        <v>100</v>
      </c>
      <c r="C15">
        <v>5</v>
      </c>
      <c r="D15">
        <v>15</v>
      </c>
      <c r="E15">
        <v>0</v>
      </c>
      <c r="F15">
        <v>788.46400000000006</v>
      </c>
      <c r="G15">
        <v>7840.03</v>
      </c>
      <c r="H15">
        <f t="shared" si="0"/>
        <v>10.640654922431885</v>
      </c>
      <c r="I15">
        <v>34351</v>
      </c>
      <c r="J15">
        <v>894.01400000000001</v>
      </c>
      <c r="K15">
        <v>769.55499999999995</v>
      </c>
      <c r="L15">
        <v>0.23638100000000001</v>
      </c>
      <c r="M15">
        <f t="shared" si="1"/>
        <v>16.258287265644984</v>
      </c>
      <c r="N15">
        <v>0.226773</v>
      </c>
      <c r="O15">
        <v>5219</v>
      </c>
      <c r="P15">
        <v>29132</v>
      </c>
    </row>
    <row r="16" spans="1:16" x14ac:dyDescent="0.25">
      <c r="A16" s="1">
        <v>20230700000000</v>
      </c>
      <c r="B16">
        <v>100</v>
      </c>
      <c r="C16">
        <v>5</v>
      </c>
      <c r="D16">
        <v>20</v>
      </c>
      <c r="E16">
        <v>0</v>
      </c>
      <c r="F16">
        <v>640.02599999999995</v>
      </c>
      <c r="G16">
        <v>7049.41</v>
      </c>
      <c r="H16">
        <f t="shared" si="0"/>
        <v>-0.51679148973402445</v>
      </c>
      <c r="I16">
        <v>34593</v>
      </c>
      <c r="J16">
        <v>656.71299999999997</v>
      </c>
      <c r="K16">
        <v>635.85</v>
      </c>
      <c r="L16">
        <v>0.20051099999999999</v>
      </c>
      <c r="M16">
        <f t="shared" si="1"/>
        <v>-1.3835061281501495</v>
      </c>
      <c r="N16">
        <v>0.2046</v>
      </c>
      <c r="O16">
        <v>6925</v>
      </c>
      <c r="P16">
        <v>27668</v>
      </c>
    </row>
    <row r="17" spans="1:16" x14ac:dyDescent="0.25">
      <c r="A17" s="1">
        <v>20230700000000</v>
      </c>
      <c r="B17">
        <v>100</v>
      </c>
      <c r="C17">
        <v>5</v>
      </c>
      <c r="D17">
        <v>30</v>
      </c>
      <c r="E17">
        <v>0</v>
      </c>
      <c r="F17">
        <v>689.44799999999998</v>
      </c>
      <c r="G17">
        <v>7400.78</v>
      </c>
      <c r="H17">
        <f t="shared" si="0"/>
        <v>4.4418383777658299</v>
      </c>
      <c r="I17">
        <v>34677</v>
      </c>
      <c r="J17">
        <v>712.37900000000002</v>
      </c>
      <c r="K17">
        <v>679.78399999999999</v>
      </c>
      <c r="L17">
        <v>0.21096300000000001</v>
      </c>
      <c r="M17">
        <f t="shared" si="1"/>
        <v>3.7570577010092303</v>
      </c>
      <c r="N17">
        <v>0.21445600000000001</v>
      </c>
      <c r="O17">
        <v>10281</v>
      </c>
      <c r="P17">
        <v>24396</v>
      </c>
    </row>
    <row r="18" spans="1:16" x14ac:dyDescent="0.25">
      <c r="A18" s="1">
        <v>20230700000000</v>
      </c>
      <c r="B18">
        <v>100</v>
      </c>
      <c r="C18">
        <v>5</v>
      </c>
      <c r="D18">
        <v>40</v>
      </c>
      <c r="E18">
        <v>0</v>
      </c>
      <c r="F18">
        <v>728.11699999999996</v>
      </c>
      <c r="G18">
        <v>7558.89</v>
      </c>
      <c r="H18">
        <f t="shared" si="0"/>
        <v>6.6731300883569586</v>
      </c>
      <c r="I18">
        <v>34748</v>
      </c>
      <c r="J18">
        <v>783.17899999999997</v>
      </c>
      <c r="K18">
        <v>691.06500000000005</v>
      </c>
      <c r="L18">
        <v>0.22138099999999999</v>
      </c>
      <c r="M18">
        <f t="shared" si="1"/>
        <v>8.8808994511223407</v>
      </c>
      <c r="N18">
        <v>0.214946</v>
      </c>
      <c r="O18">
        <v>13977</v>
      </c>
      <c r="P18">
        <v>20771</v>
      </c>
    </row>
    <row r="19" spans="1:16" x14ac:dyDescent="0.25">
      <c r="A19">
        <v>20230726081530</v>
      </c>
      <c r="B19">
        <v>100</v>
      </c>
      <c r="C19">
        <v>10</v>
      </c>
      <c r="D19">
        <v>0</v>
      </c>
      <c r="E19">
        <v>0</v>
      </c>
      <c r="F19">
        <v>617.851</v>
      </c>
      <c r="G19">
        <v>7086.03</v>
      </c>
      <c r="I19">
        <v>34851</v>
      </c>
      <c r="J19">
        <v>0</v>
      </c>
      <c r="K19">
        <v>617.851</v>
      </c>
      <c r="L19">
        <v>0</v>
      </c>
      <c r="N19">
        <v>0.203324</v>
      </c>
      <c r="O19">
        <v>0</v>
      </c>
      <c r="P19">
        <v>34851</v>
      </c>
    </row>
    <row r="20" spans="1:16" x14ac:dyDescent="0.25">
      <c r="A20">
        <v>20230726081834</v>
      </c>
      <c r="B20">
        <v>100</v>
      </c>
      <c r="C20">
        <v>10</v>
      </c>
      <c r="D20">
        <v>2</v>
      </c>
      <c r="E20">
        <v>0</v>
      </c>
      <c r="F20">
        <v>722.37300000000005</v>
      </c>
      <c r="G20">
        <v>7557.32</v>
      </c>
      <c r="H20">
        <f t="shared" si="0"/>
        <v>6.6509738174972437</v>
      </c>
      <c r="I20">
        <v>34547</v>
      </c>
      <c r="J20">
        <v>786.61699999999996</v>
      </c>
      <c r="K20">
        <v>721.03099999999995</v>
      </c>
      <c r="L20">
        <v>0.21864600000000001</v>
      </c>
      <c r="M20">
        <f t="shared" si="1"/>
        <v>7.5357557396077208</v>
      </c>
      <c r="N20">
        <v>0.21875700000000001</v>
      </c>
      <c r="O20">
        <v>707</v>
      </c>
      <c r="P20">
        <v>33840</v>
      </c>
    </row>
    <row r="21" spans="1:16" x14ac:dyDescent="0.25">
      <c r="A21">
        <v>20230726082156</v>
      </c>
      <c r="B21">
        <v>100</v>
      </c>
      <c r="C21">
        <v>10</v>
      </c>
      <c r="D21">
        <v>4</v>
      </c>
      <c r="E21">
        <v>0</v>
      </c>
      <c r="F21">
        <v>801.34699999999998</v>
      </c>
      <c r="G21">
        <v>7881.94</v>
      </c>
      <c r="H21">
        <f t="shared" si="0"/>
        <v>11.232100343916127</v>
      </c>
      <c r="I21">
        <v>34377</v>
      </c>
      <c r="J21">
        <v>779.87599999999998</v>
      </c>
      <c r="K21">
        <v>802.28700000000003</v>
      </c>
      <c r="L21">
        <v>0.21745600000000001</v>
      </c>
      <c r="M21">
        <f t="shared" si="1"/>
        <v>6.9504829729889268</v>
      </c>
      <c r="N21">
        <v>0.229797</v>
      </c>
      <c r="O21">
        <v>1442</v>
      </c>
      <c r="P21">
        <v>32935</v>
      </c>
    </row>
    <row r="22" spans="1:16" x14ac:dyDescent="0.25">
      <c r="A22">
        <v>20230726082522</v>
      </c>
      <c r="B22">
        <v>100</v>
      </c>
      <c r="C22">
        <v>10</v>
      </c>
      <c r="D22">
        <v>6</v>
      </c>
      <c r="E22">
        <v>0</v>
      </c>
      <c r="F22">
        <v>836.33699999999999</v>
      </c>
      <c r="G22">
        <v>8005.8</v>
      </c>
      <c r="H22">
        <f t="shared" si="0"/>
        <v>12.980046655179281</v>
      </c>
      <c r="I22">
        <v>34231</v>
      </c>
      <c r="J22">
        <v>953.28800000000001</v>
      </c>
      <c r="K22">
        <v>828.70100000000002</v>
      </c>
      <c r="L22">
        <v>0.24195900000000001</v>
      </c>
      <c r="M22">
        <f t="shared" si="1"/>
        <v>19.001691880938797</v>
      </c>
      <c r="N22">
        <v>0.233348</v>
      </c>
      <c r="O22">
        <v>2098</v>
      </c>
      <c r="P22">
        <v>32133</v>
      </c>
    </row>
    <row r="23" spans="1:16" x14ac:dyDescent="0.25">
      <c r="A23">
        <v>20230726082926</v>
      </c>
      <c r="B23">
        <v>100</v>
      </c>
      <c r="C23">
        <v>10</v>
      </c>
      <c r="D23">
        <v>8</v>
      </c>
      <c r="E23">
        <v>0</v>
      </c>
      <c r="F23">
        <v>1110.5</v>
      </c>
      <c r="G23">
        <v>9320.76</v>
      </c>
      <c r="H23">
        <f t="shared" si="0"/>
        <v>31.537123043509563</v>
      </c>
      <c r="I23">
        <v>33872</v>
      </c>
      <c r="J23">
        <v>1311.73</v>
      </c>
      <c r="K23">
        <v>1093.33</v>
      </c>
      <c r="L23">
        <v>0.29603400000000002</v>
      </c>
      <c r="M23">
        <f t="shared" si="1"/>
        <v>45.597174952292896</v>
      </c>
      <c r="N23">
        <v>0.27339599999999997</v>
      </c>
      <c r="O23">
        <v>2664</v>
      </c>
      <c r="P23">
        <v>31208</v>
      </c>
    </row>
    <row r="24" spans="1:16" x14ac:dyDescent="0.25">
      <c r="A24" s="1">
        <v>20230700000000</v>
      </c>
      <c r="B24">
        <v>100</v>
      </c>
      <c r="C24">
        <v>10</v>
      </c>
      <c r="D24">
        <v>10</v>
      </c>
      <c r="E24">
        <v>0</v>
      </c>
      <c r="F24">
        <v>622.9</v>
      </c>
      <c r="G24">
        <v>6948.19</v>
      </c>
      <c r="H24">
        <f t="shared" si="0"/>
        <v>-1.9452359078355603</v>
      </c>
      <c r="I24">
        <v>34278</v>
      </c>
      <c r="J24">
        <v>646.27800000000002</v>
      </c>
      <c r="K24">
        <v>620.33799999999997</v>
      </c>
      <c r="L24">
        <v>0.199986</v>
      </c>
      <c r="M24">
        <f t="shared" si="1"/>
        <v>-1.6417147016584404</v>
      </c>
      <c r="N24">
        <v>0.20299900000000001</v>
      </c>
      <c r="O24">
        <v>3386</v>
      </c>
      <c r="P24">
        <v>30892</v>
      </c>
    </row>
    <row r="25" spans="1:16" x14ac:dyDescent="0.25">
      <c r="A25">
        <v>20230726083219</v>
      </c>
      <c r="B25">
        <v>100</v>
      </c>
      <c r="C25">
        <v>10</v>
      </c>
      <c r="D25">
        <v>10</v>
      </c>
      <c r="E25">
        <v>0</v>
      </c>
      <c r="F25">
        <v>627.16200000000003</v>
      </c>
      <c r="G25">
        <v>6968.19</v>
      </c>
      <c r="H25">
        <f t="shared" si="0"/>
        <v>-1.6629904191768896</v>
      </c>
      <c r="I25">
        <v>34280</v>
      </c>
      <c r="J25">
        <v>654.27</v>
      </c>
      <c r="K25">
        <v>624.18899999999996</v>
      </c>
      <c r="L25">
        <v>0.200571</v>
      </c>
      <c r="M25">
        <f t="shared" si="1"/>
        <v>-1.3539965768920568</v>
      </c>
      <c r="N25">
        <v>0.203569</v>
      </c>
      <c r="O25">
        <v>3388</v>
      </c>
      <c r="P25">
        <v>30892</v>
      </c>
    </row>
    <row r="26" spans="1:16" x14ac:dyDescent="0.25">
      <c r="A26">
        <v>20230726083518</v>
      </c>
      <c r="B26">
        <v>100</v>
      </c>
      <c r="C26">
        <v>10</v>
      </c>
      <c r="D26">
        <v>15</v>
      </c>
      <c r="E26">
        <v>0</v>
      </c>
      <c r="F26">
        <v>667.12599999999998</v>
      </c>
      <c r="G26">
        <v>7271.8</v>
      </c>
      <c r="H26">
        <f t="shared" si="0"/>
        <v>2.6216372214060688</v>
      </c>
      <c r="I26">
        <v>34520</v>
      </c>
      <c r="J26">
        <v>692.96299999999997</v>
      </c>
      <c r="K26">
        <v>662.49800000000005</v>
      </c>
      <c r="L26">
        <v>0.20852000000000001</v>
      </c>
      <c r="M26">
        <f t="shared" si="1"/>
        <v>2.5555271389506435</v>
      </c>
      <c r="N26">
        <v>0.211037</v>
      </c>
      <c r="O26">
        <v>5244</v>
      </c>
      <c r="P26">
        <v>29276</v>
      </c>
    </row>
    <row r="27" spans="1:16" x14ac:dyDescent="0.25">
      <c r="A27" s="1">
        <v>20230700000000</v>
      </c>
      <c r="B27">
        <v>100</v>
      </c>
      <c r="C27">
        <v>10</v>
      </c>
      <c r="D27">
        <v>20</v>
      </c>
      <c r="E27">
        <v>0</v>
      </c>
      <c r="F27">
        <v>644.30700000000002</v>
      </c>
      <c r="G27">
        <v>7075.43</v>
      </c>
      <c r="H27">
        <f t="shared" si="0"/>
        <v>-0.14959010898908776</v>
      </c>
      <c r="I27">
        <v>34590</v>
      </c>
      <c r="J27">
        <v>669.48599999999999</v>
      </c>
      <c r="K27">
        <v>638.00800000000004</v>
      </c>
      <c r="L27">
        <v>0.20288200000000001</v>
      </c>
      <c r="M27">
        <f t="shared" si="1"/>
        <v>-0.21738702760126594</v>
      </c>
      <c r="N27">
        <v>0.20496900000000001</v>
      </c>
      <c r="O27">
        <v>6922</v>
      </c>
      <c r="P27">
        <v>27668</v>
      </c>
    </row>
    <row r="28" spans="1:16" x14ac:dyDescent="0.25">
      <c r="A28" s="1">
        <v>20230700000000</v>
      </c>
      <c r="B28">
        <v>100</v>
      </c>
      <c r="C28">
        <v>10</v>
      </c>
      <c r="D28">
        <v>30</v>
      </c>
      <c r="E28">
        <v>0</v>
      </c>
      <c r="F28">
        <v>905.64</v>
      </c>
      <c r="G28">
        <v>8359.36</v>
      </c>
      <c r="H28">
        <f t="shared" si="0"/>
        <v>17.969582403687269</v>
      </c>
      <c r="I28">
        <v>34386</v>
      </c>
      <c r="J28">
        <v>1000.86</v>
      </c>
      <c r="K28">
        <v>865.50599999999997</v>
      </c>
      <c r="L28">
        <v>0.250861</v>
      </c>
      <c r="M28">
        <f t="shared" si="1"/>
        <v>23.379925635930825</v>
      </c>
      <c r="N28">
        <v>0.23983399999999999</v>
      </c>
      <c r="O28">
        <v>10196</v>
      </c>
      <c r="P28">
        <v>24190</v>
      </c>
    </row>
    <row r="29" spans="1:16" x14ac:dyDescent="0.25">
      <c r="A29" s="1">
        <v>20230700000000</v>
      </c>
      <c r="B29">
        <v>100</v>
      </c>
      <c r="C29">
        <v>10</v>
      </c>
      <c r="D29">
        <v>40</v>
      </c>
      <c r="E29">
        <v>0</v>
      </c>
      <c r="F29">
        <v>714.58799999999997</v>
      </c>
      <c r="G29">
        <v>7472.58</v>
      </c>
      <c r="H29">
        <f t="shared" si="0"/>
        <v>5.4550996820504603</v>
      </c>
      <c r="I29">
        <v>34745</v>
      </c>
      <c r="J29">
        <v>763.26599999999996</v>
      </c>
      <c r="K29">
        <v>681.83900000000006</v>
      </c>
      <c r="L29">
        <v>0.21843899999999999</v>
      </c>
      <c r="M29">
        <f t="shared" si="1"/>
        <v>7.4339477877673019</v>
      </c>
      <c r="N29">
        <v>0.21280199999999999</v>
      </c>
      <c r="O29">
        <v>13974</v>
      </c>
      <c r="P29">
        <v>20771</v>
      </c>
    </row>
  </sheetData>
  <sortState xmlns:xlrd2="http://schemas.microsoft.com/office/spreadsheetml/2017/richdata2" ref="A3:P29">
    <sortCondition ref="C3:C29"/>
    <sortCondition ref="D3:D29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98D49-EEC9-4B85-9A22-97AD9AA5F9A1}">
  <dimension ref="A1:Q20"/>
  <sheetViews>
    <sheetView workbookViewId="0">
      <selection activeCell="AG15" sqref="AG15"/>
    </sheetView>
  </sheetViews>
  <sheetFormatPr defaultRowHeight="15" x14ac:dyDescent="0.25"/>
  <cols>
    <col min="14" max="14" width="12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46</v>
      </c>
      <c r="I1" t="s">
        <v>9</v>
      </c>
      <c r="J1" t="s">
        <v>10</v>
      </c>
      <c r="K1" t="s">
        <v>13</v>
      </c>
      <c r="L1" t="s">
        <v>14</v>
      </c>
      <c r="M1" t="s">
        <v>29</v>
      </c>
      <c r="N1" t="s">
        <v>46</v>
      </c>
      <c r="O1" t="s">
        <v>30</v>
      </c>
      <c r="P1" t="s">
        <v>37</v>
      </c>
      <c r="Q1" t="s">
        <v>38</v>
      </c>
    </row>
    <row r="2" spans="1:17" x14ac:dyDescent="0.25">
      <c r="A2" t="s">
        <v>54</v>
      </c>
    </row>
    <row r="3" spans="1:17" x14ac:dyDescent="0.25">
      <c r="A3" s="1">
        <v>20230700000000</v>
      </c>
      <c r="B3">
        <v>100</v>
      </c>
      <c r="C3">
        <v>2</v>
      </c>
      <c r="D3">
        <v>0</v>
      </c>
      <c r="E3">
        <v>0</v>
      </c>
      <c r="F3">
        <v>626.93299999999999</v>
      </c>
      <c r="G3">
        <v>46825.3</v>
      </c>
      <c r="H3">
        <f>(G3-46825.3)/46825.3*100</f>
        <v>0</v>
      </c>
      <c r="I3">
        <v>11706.3</v>
      </c>
      <c r="J3">
        <v>34554</v>
      </c>
      <c r="K3">
        <v>0</v>
      </c>
      <c r="L3">
        <v>626.93299999999999</v>
      </c>
      <c r="M3">
        <v>0</v>
      </c>
      <c r="O3">
        <v>1.35514</v>
      </c>
      <c r="P3">
        <v>0</v>
      </c>
      <c r="Q3">
        <v>34554</v>
      </c>
    </row>
    <row r="4" spans="1:17" x14ac:dyDescent="0.25">
      <c r="A4" s="1">
        <v>20230700000000</v>
      </c>
      <c r="B4">
        <v>100</v>
      </c>
      <c r="C4">
        <v>2</v>
      </c>
      <c r="D4">
        <v>10</v>
      </c>
      <c r="E4">
        <v>0</v>
      </c>
      <c r="F4">
        <v>655.58600000000001</v>
      </c>
      <c r="G4">
        <v>47028</v>
      </c>
      <c r="H4">
        <f t="shared" ref="H4:H20" si="0">(G4-46825.3)/46825.3*100</f>
        <v>0.43288564088216641</v>
      </c>
      <c r="I4">
        <v>11757</v>
      </c>
      <c r="J4">
        <v>34665</v>
      </c>
      <c r="K4">
        <v>684.05399999999997</v>
      </c>
      <c r="L4">
        <v>652.41899999999998</v>
      </c>
      <c r="M4">
        <v>1.2603200000000001</v>
      </c>
      <c r="N4">
        <f>(M4-1.35514)/1.35514*100</f>
        <v>-6.9970630340776525</v>
      </c>
      <c r="O4">
        <v>1.3673599999999999</v>
      </c>
      <c r="P4">
        <v>3470</v>
      </c>
      <c r="Q4">
        <v>31195</v>
      </c>
    </row>
    <row r="5" spans="1:17" x14ac:dyDescent="0.25">
      <c r="A5" s="1">
        <v>20230700000000</v>
      </c>
      <c r="B5">
        <v>100</v>
      </c>
      <c r="C5">
        <v>2</v>
      </c>
      <c r="D5">
        <v>20</v>
      </c>
      <c r="E5">
        <v>0</v>
      </c>
      <c r="F5">
        <v>761.572</v>
      </c>
      <c r="G5">
        <v>45765.5</v>
      </c>
      <c r="H5">
        <f t="shared" si="0"/>
        <v>-2.2633063749725104</v>
      </c>
      <c r="I5">
        <v>11441.4</v>
      </c>
      <c r="J5">
        <v>34634</v>
      </c>
      <c r="K5">
        <v>841.20799999999997</v>
      </c>
      <c r="L5">
        <v>741.447</v>
      </c>
      <c r="M5">
        <v>1.21702</v>
      </c>
      <c r="N5">
        <f t="shared" ref="N5:N20" si="1">(M5-1.35514)/1.35514*100</f>
        <v>-10.192304854111017</v>
      </c>
      <c r="O5">
        <v>1.34778</v>
      </c>
      <c r="P5">
        <v>6987</v>
      </c>
      <c r="Q5">
        <v>27647</v>
      </c>
    </row>
    <row r="6" spans="1:17" x14ac:dyDescent="0.25">
      <c r="A6" s="1">
        <v>20230700000000</v>
      </c>
      <c r="B6">
        <v>100</v>
      </c>
      <c r="C6">
        <v>2</v>
      </c>
      <c r="D6">
        <v>30</v>
      </c>
      <c r="E6">
        <v>0</v>
      </c>
      <c r="F6">
        <v>875.01700000000005</v>
      </c>
      <c r="G6">
        <v>45644.5</v>
      </c>
      <c r="H6">
        <f t="shared" si="0"/>
        <v>-2.5217136889672953</v>
      </c>
      <c r="I6">
        <v>11411.1</v>
      </c>
      <c r="J6">
        <v>34566</v>
      </c>
      <c r="K6">
        <v>932.15200000000004</v>
      </c>
      <c r="L6">
        <v>850.67200000000003</v>
      </c>
      <c r="M6">
        <v>1.2336</v>
      </c>
      <c r="N6">
        <f t="shared" si="1"/>
        <v>-8.968815030181382</v>
      </c>
      <c r="O6">
        <v>1.3575299999999999</v>
      </c>
      <c r="P6">
        <v>10328</v>
      </c>
      <c r="Q6">
        <v>24238</v>
      </c>
    </row>
    <row r="7" spans="1:17" x14ac:dyDescent="0.25">
      <c r="A7" s="1">
        <v>20230700000000</v>
      </c>
      <c r="B7">
        <v>100</v>
      </c>
      <c r="C7">
        <v>2</v>
      </c>
      <c r="D7">
        <v>40</v>
      </c>
      <c r="E7">
        <v>0</v>
      </c>
      <c r="F7">
        <v>905.28200000000004</v>
      </c>
      <c r="G7">
        <v>45905.3</v>
      </c>
      <c r="H7">
        <f t="shared" si="0"/>
        <v>-1.964749825414893</v>
      </c>
      <c r="I7">
        <v>11476.3</v>
      </c>
      <c r="J7">
        <v>34871</v>
      </c>
      <c r="K7">
        <v>995.18799999999999</v>
      </c>
      <c r="L7">
        <v>845.34799999999996</v>
      </c>
      <c r="M7">
        <v>1.2457400000000001</v>
      </c>
      <c r="N7">
        <f t="shared" si="1"/>
        <v>-8.0729666307540136</v>
      </c>
      <c r="O7">
        <v>1.36355</v>
      </c>
      <c r="P7">
        <v>13948</v>
      </c>
      <c r="Q7">
        <v>20923</v>
      </c>
    </row>
    <row r="8" spans="1:17" x14ac:dyDescent="0.25">
      <c r="A8" s="1">
        <v>20230700000000</v>
      </c>
      <c r="B8">
        <v>100</v>
      </c>
      <c r="C8">
        <v>2</v>
      </c>
      <c r="D8">
        <v>50</v>
      </c>
      <c r="E8">
        <v>0</v>
      </c>
      <c r="F8">
        <v>788.86099999999999</v>
      </c>
      <c r="G8">
        <v>46260.2</v>
      </c>
      <c r="H8">
        <f t="shared" si="0"/>
        <v>-1.2068262242847472</v>
      </c>
      <c r="I8">
        <v>11565</v>
      </c>
      <c r="J8">
        <v>34621</v>
      </c>
      <c r="K8">
        <v>865.75199999999995</v>
      </c>
      <c r="L8">
        <v>712.125</v>
      </c>
      <c r="M8">
        <v>1.2579199999999999</v>
      </c>
      <c r="N8">
        <f t="shared" si="1"/>
        <v>-7.1741665067815932</v>
      </c>
      <c r="O8">
        <v>1.4142999999999999</v>
      </c>
      <c r="P8">
        <v>17293</v>
      </c>
      <c r="Q8">
        <v>17328</v>
      </c>
    </row>
    <row r="9" spans="1:17" x14ac:dyDescent="0.25">
      <c r="A9" s="1">
        <v>20230700000000</v>
      </c>
      <c r="B9">
        <v>100</v>
      </c>
      <c r="C9">
        <v>5</v>
      </c>
      <c r="D9">
        <v>0</v>
      </c>
      <c r="E9">
        <v>0</v>
      </c>
      <c r="F9">
        <v>626.93299999999999</v>
      </c>
      <c r="G9">
        <v>46825.3</v>
      </c>
      <c r="I9">
        <v>11706.3</v>
      </c>
      <c r="J9">
        <v>34554</v>
      </c>
      <c r="K9">
        <v>0</v>
      </c>
      <c r="L9">
        <v>626.93299999999999</v>
      </c>
      <c r="M9">
        <v>0</v>
      </c>
      <c r="O9">
        <v>1.35514</v>
      </c>
      <c r="P9">
        <v>0</v>
      </c>
      <c r="Q9">
        <v>34554</v>
      </c>
    </row>
    <row r="10" spans="1:17" x14ac:dyDescent="0.25">
      <c r="A10" s="1">
        <v>20230700000000</v>
      </c>
      <c r="B10">
        <v>100</v>
      </c>
      <c r="C10">
        <v>5</v>
      </c>
      <c r="D10">
        <v>10</v>
      </c>
      <c r="E10">
        <v>0</v>
      </c>
      <c r="F10">
        <v>652.024</v>
      </c>
      <c r="G10">
        <v>46883.199999999997</v>
      </c>
      <c r="H10">
        <f t="shared" si="0"/>
        <v>0.12365110314294661</v>
      </c>
      <c r="I10">
        <v>11720.8</v>
      </c>
      <c r="J10">
        <v>34659</v>
      </c>
      <c r="K10">
        <v>677.97299999999996</v>
      </c>
      <c r="L10">
        <v>649.14300000000003</v>
      </c>
      <c r="M10">
        <v>1.26207</v>
      </c>
      <c r="N10">
        <f t="shared" si="1"/>
        <v>-6.8679250852310458</v>
      </c>
      <c r="O10">
        <v>1.36276</v>
      </c>
      <c r="P10">
        <v>3464</v>
      </c>
      <c r="Q10">
        <v>31195</v>
      </c>
    </row>
    <row r="11" spans="1:17" x14ac:dyDescent="0.25">
      <c r="A11" s="1">
        <v>20230700000000</v>
      </c>
      <c r="B11">
        <v>100</v>
      </c>
      <c r="C11">
        <v>5</v>
      </c>
      <c r="D11">
        <v>20</v>
      </c>
      <c r="E11">
        <v>0</v>
      </c>
      <c r="F11">
        <v>668.96299999999997</v>
      </c>
      <c r="G11">
        <v>46985.5</v>
      </c>
      <c r="H11">
        <f t="shared" si="0"/>
        <v>0.34212274133854365</v>
      </c>
      <c r="I11">
        <v>11746.4</v>
      </c>
      <c r="J11">
        <v>34825</v>
      </c>
      <c r="K11">
        <v>679.15</v>
      </c>
      <c r="L11">
        <v>666.38499999999999</v>
      </c>
      <c r="M11">
        <v>1.2592699999999999</v>
      </c>
      <c r="N11">
        <f t="shared" si="1"/>
        <v>-7.0745458033856377</v>
      </c>
      <c r="O11">
        <v>1.3719399999999999</v>
      </c>
      <c r="P11">
        <v>7033</v>
      </c>
      <c r="Q11">
        <v>27792</v>
      </c>
    </row>
    <row r="12" spans="1:17" x14ac:dyDescent="0.25">
      <c r="A12" s="1">
        <v>20230700000000</v>
      </c>
      <c r="B12">
        <v>100</v>
      </c>
      <c r="C12">
        <v>5</v>
      </c>
      <c r="D12">
        <v>30</v>
      </c>
      <c r="E12">
        <v>0</v>
      </c>
      <c r="F12">
        <v>717.17700000000002</v>
      </c>
      <c r="G12">
        <v>47422.5</v>
      </c>
      <c r="H12">
        <f t="shared" si="0"/>
        <v>1.2753789084106177</v>
      </c>
      <c r="I12">
        <v>11855.6</v>
      </c>
      <c r="J12">
        <v>34737</v>
      </c>
      <c r="K12">
        <v>755.548</v>
      </c>
      <c r="L12">
        <v>700.82399999999996</v>
      </c>
      <c r="M12">
        <v>1.28037</v>
      </c>
      <c r="N12">
        <f t="shared" si="1"/>
        <v>-5.5175111058636013</v>
      </c>
      <c r="O12">
        <v>1.40134</v>
      </c>
      <c r="P12">
        <v>10380</v>
      </c>
      <c r="Q12">
        <v>24357</v>
      </c>
    </row>
    <row r="13" spans="1:17" x14ac:dyDescent="0.25">
      <c r="A13">
        <v>20230726092342</v>
      </c>
      <c r="B13">
        <v>100</v>
      </c>
      <c r="C13">
        <v>5</v>
      </c>
      <c r="D13">
        <v>40</v>
      </c>
      <c r="E13">
        <v>0</v>
      </c>
      <c r="F13">
        <v>755.58199999999999</v>
      </c>
      <c r="G13">
        <v>47059.5</v>
      </c>
      <c r="H13">
        <f t="shared" si="0"/>
        <v>0.50015696642626328</v>
      </c>
      <c r="I13">
        <v>11764.9</v>
      </c>
      <c r="J13">
        <v>34897</v>
      </c>
      <c r="K13">
        <v>846.40700000000004</v>
      </c>
      <c r="L13">
        <v>695.03</v>
      </c>
      <c r="M13">
        <v>1.27525</v>
      </c>
      <c r="N13">
        <f t="shared" si="1"/>
        <v>-5.8953318476319803</v>
      </c>
      <c r="O13">
        <v>1.3973800000000001</v>
      </c>
      <c r="P13">
        <v>13959</v>
      </c>
      <c r="Q13">
        <v>20938</v>
      </c>
    </row>
    <row r="14" spans="1:17" x14ac:dyDescent="0.25">
      <c r="A14">
        <v>20230726092728</v>
      </c>
      <c r="B14">
        <v>100</v>
      </c>
      <c r="C14">
        <v>5</v>
      </c>
      <c r="D14">
        <v>50</v>
      </c>
      <c r="E14">
        <v>0</v>
      </c>
      <c r="F14">
        <v>802.46</v>
      </c>
      <c r="G14">
        <v>46249.9</v>
      </c>
      <c r="H14">
        <f t="shared" si="0"/>
        <v>-1.2288228799388397</v>
      </c>
      <c r="I14">
        <v>11562.5</v>
      </c>
      <c r="J14">
        <v>34623</v>
      </c>
      <c r="K14">
        <v>885.65300000000002</v>
      </c>
      <c r="L14">
        <v>719.42600000000004</v>
      </c>
      <c r="M14">
        <v>1.2565299999999999</v>
      </c>
      <c r="N14">
        <f t="shared" si="1"/>
        <v>-7.2767389347226183</v>
      </c>
      <c r="O14">
        <v>1.4149499999999999</v>
      </c>
      <c r="P14">
        <v>17295</v>
      </c>
      <c r="Q14">
        <v>17328</v>
      </c>
    </row>
    <row r="15" spans="1:17" x14ac:dyDescent="0.25">
      <c r="A15">
        <v>20230726093042</v>
      </c>
      <c r="B15">
        <v>100</v>
      </c>
      <c r="C15">
        <v>10</v>
      </c>
      <c r="D15">
        <v>0</v>
      </c>
      <c r="E15">
        <v>0</v>
      </c>
      <c r="F15">
        <v>626.93299999999999</v>
      </c>
      <c r="G15">
        <v>46825.3</v>
      </c>
      <c r="I15">
        <v>11706.3</v>
      </c>
      <c r="J15">
        <v>34554</v>
      </c>
      <c r="K15">
        <v>0</v>
      </c>
      <c r="L15">
        <v>626.93299999999999</v>
      </c>
      <c r="M15">
        <v>0</v>
      </c>
      <c r="O15">
        <v>1.35514</v>
      </c>
      <c r="P15">
        <v>0</v>
      </c>
      <c r="Q15">
        <v>34554</v>
      </c>
    </row>
    <row r="16" spans="1:17" x14ac:dyDescent="0.25">
      <c r="A16">
        <v>20230726093405</v>
      </c>
      <c r="B16">
        <v>100</v>
      </c>
      <c r="C16">
        <v>10</v>
      </c>
      <c r="D16">
        <v>10</v>
      </c>
      <c r="E16">
        <v>0</v>
      </c>
      <c r="F16">
        <v>653.26300000000003</v>
      </c>
      <c r="G16">
        <v>47020.3</v>
      </c>
      <c r="H16">
        <f t="shared" si="0"/>
        <v>0.41644153908250453</v>
      </c>
      <c r="I16">
        <v>11755.1</v>
      </c>
      <c r="J16">
        <v>34659</v>
      </c>
      <c r="K16">
        <v>680.49300000000005</v>
      </c>
      <c r="L16">
        <v>650.23900000000003</v>
      </c>
      <c r="M16">
        <v>1.2597400000000001</v>
      </c>
      <c r="N16">
        <f t="shared" si="1"/>
        <v>-7.0398630399811033</v>
      </c>
      <c r="O16">
        <v>1.3674200000000001</v>
      </c>
      <c r="P16">
        <v>3464</v>
      </c>
      <c r="Q16">
        <v>31195</v>
      </c>
    </row>
    <row r="17" spans="1:17" x14ac:dyDescent="0.25">
      <c r="A17">
        <v>20230726093810</v>
      </c>
      <c r="B17">
        <v>100</v>
      </c>
      <c r="C17">
        <v>10</v>
      </c>
      <c r="D17">
        <v>20</v>
      </c>
      <c r="E17">
        <v>0</v>
      </c>
      <c r="F17">
        <v>877.95</v>
      </c>
      <c r="G17">
        <v>44894.3</v>
      </c>
      <c r="H17">
        <f t="shared" si="0"/>
        <v>-4.1238390357349548</v>
      </c>
      <c r="I17">
        <v>11223.6</v>
      </c>
      <c r="J17">
        <v>34471</v>
      </c>
      <c r="K17">
        <v>956.58100000000002</v>
      </c>
      <c r="L17">
        <v>858.029</v>
      </c>
      <c r="M17">
        <v>1.19777</v>
      </c>
      <c r="N17">
        <f t="shared" si="1"/>
        <v>-11.612822291423765</v>
      </c>
      <c r="O17">
        <v>1.3288800000000001</v>
      </c>
      <c r="P17">
        <v>6968</v>
      </c>
      <c r="Q17">
        <v>27503</v>
      </c>
    </row>
    <row r="18" spans="1:17" x14ac:dyDescent="0.25">
      <c r="A18">
        <v>20230726094212</v>
      </c>
      <c r="B18">
        <v>100</v>
      </c>
      <c r="C18">
        <v>10</v>
      </c>
      <c r="D18">
        <v>30</v>
      </c>
      <c r="E18">
        <v>0</v>
      </c>
      <c r="F18">
        <v>859.12099999999998</v>
      </c>
      <c r="G18">
        <v>45754.400000000001</v>
      </c>
      <c r="H18">
        <f t="shared" si="0"/>
        <v>-2.2870115087356648</v>
      </c>
      <c r="I18">
        <v>11438.6</v>
      </c>
      <c r="J18">
        <v>34575</v>
      </c>
      <c r="K18">
        <v>921.64700000000005</v>
      </c>
      <c r="L18">
        <v>832.48400000000004</v>
      </c>
      <c r="M18">
        <v>1.2314000000000001</v>
      </c>
      <c r="N18">
        <f t="shared" si="1"/>
        <v>-9.1311598801599807</v>
      </c>
      <c r="O18">
        <v>1.3625100000000001</v>
      </c>
      <c r="P18">
        <v>10329</v>
      </c>
      <c r="Q18">
        <v>24246</v>
      </c>
    </row>
    <row r="19" spans="1:17" x14ac:dyDescent="0.25">
      <c r="A19">
        <v>20230726094601</v>
      </c>
      <c r="B19">
        <v>100</v>
      </c>
      <c r="C19">
        <v>10</v>
      </c>
      <c r="D19">
        <v>40</v>
      </c>
      <c r="E19">
        <v>0</v>
      </c>
      <c r="F19">
        <v>758.28599999999994</v>
      </c>
      <c r="G19">
        <v>47098.8</v>
      </c>
      <c r="H19">
        <f t="shared" si="0"/>
        <v>0.58408595353366655</v>
      </c>
      <c r="I19">
        <v>11774.7</v>
      </c>
      <c r="J19">
        <v>34904</v>
      </c>
      <c r="K19">
        <v>842.95699999999999</v>
      </c>
      <c r="L19">
        <v>701.80899999999997</v>
      </c>
      <c r="M19">
        <v>1.27637</v>
      </c>
      <c r="N19">
        <f t="shared" si="1"/>
        <v>-5.8126835603701466</v>
      </c>
      <c r="O19">
        <v>1.39808</v>
      </c>
      <c r="P19">
        <v>13966</v>
      </c>
      <c r="Q19">
        <v>20938</v>
      </c>
    </row>
    <row r="20" spans="1:17" x14ac:dyDescent="0.25">
      <c r="A20">
        <v>20230726094932</v>
      </c>
      <c r="B20">
        <v>100</v>
      </c>
      <c r="C20">
        <v>10</v>
      </c>
      <c r="D20">
        <v>50</v>
      </c>
      <c r="E20">
        <v>0</v>
      </c>
      <c r="F20">
        <v>796.68</v>
      </c>
      <c r="G20">
        <v>46207.8</v>
      </c>
      <c r="H20">
        <f t="shared" si="0"/>
        <v>-1.3187315404279309</v>
      </c>
      <c r="I20">
        <v>11551.9</v>
      </c>
      <c r="J20">
        <v>34621</v>
      </c>
      <c r="K20">
        <v>874.26300000000003</v>
      </c>
      <c r="L20">
        <v>719.25400000000002</v>
      </c>
      <c r="M20">
        <v>1.25901</v>
      </c>
      <c r="N20">
        <f t="shared" si="1"/>
        <v>-7.093732012928557</v>
      </c>
      <c r="O20">
        <v>1.4101900000000001</v>
      </c>
      <c r="P20">
        <v>17293</v>
      </c>
      <c r="Q20">
        <v>17328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43075-968F-45FC-AB95-018B475FDCEB}">
  <dimension ref="A1:Y20"/>
  <sheetViews>
    <sheetView workbookViewId="0">
      <selection activeCell="L54" sqref="L54"/>
    </sheetView>
  </sheetViews>
  <sheetFormatPr defaultRowHeight="15" x14ac:dyDescent="0.25"/>
  <cols>
    <col min="8" max="8" width="12" bestFit="1" customWidth="1"/>
    <col min="10" max="10" width="12.7109375" bestFit="1" customWidth="1"/>
    <col min="15" max="15" width="12.7109375" bestFit="1" customWidth="1"/>
    <col min="18" max="18" width="12.7109375" bestFit="1" customWidth="1"/>
    <col min="24" max="24" width="12.710937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  <c r="I1" t="s">
        <v>7</v>
      </c>
      <c r="J1" t="s">
        <v>46</v>
      </c>
      <c r="K1" t="s">
        <v>8</v>
      </c>
      <c r="L1" t="s">
        <v>9</v>
      </c>
      <c r="M1" t="s">
        <v>10</v>
      </c>
      <c r="N1" t="s">
        <v>19</v>
      </c>
      <c r="O1" t="s">
        <v>46</v>
      </c>
      <c r="P1" t="s">
        <v>20</v>
      </c>
      <c r="Q1" t="s">
        <v>29</v>
      </c>
      <c r="R1" t="s">
        <v>46</v>
      </c>
      <c r="S1" t="s">
        <v>30</v>
      </c>
      <c r="T1" t="s">
        <v>31</v>
      </c>
      <c r="U1" t="s">
        <v>46</v>
      </c>
      <c r="V1" t="s">
        <v>32</v>
      </c>
      <c r="W1" t="s">
        <v>33</v>
      </c>
      <c r="X1" t="s">
        <v>46</v>
      </c>
      <c r="Y1" t="s">
        <v>34</v>
      </c>
    </row>
    <row r="2" spans="1:25" x14ac:dyDescent="0.25">
      <c r="A2" t="s">
        <v>56</v>
      </c>
    </row>
    <row r="3" spans="1:25" x14ac:dyDescent="0.25">
      <c r="A3">
        <v>20230726122609</v>
      </c>
      <c r="B3">
        <v>100</v>
      </c>
      <c r="C3">
        <v>2</v>
      </c>
      <c r="D3">
        <v>0</v>
      </c>
      <c r="E3">
        <v>0</v>
      </c>
      <c r="F3">
        <v>801.78700000000003</v>
      </c>
      <c r="G3">
        <v>237.66300000000001</v>
      </c>
      <c r="I3">
        <v>44820.2</v>
      </c>
      <c r="K3">
        <v>831.81899999999996</v>
      </c>
      <c r="L3">
        <v>11205</v>
      </c>
      <c r="M3">
        <v>34494</v>
      </c>
      <c r="N3">
        <v>0</v>
      </c>
      <c r="P3">
        <v>0.22962299999999999</v>
      </c>
      <c r="Q3">
        <v>0</v>
      </c>
      <c r="S3">
        <v>1.3348500000000001</v>
      </c>
      <c r="T3">
        <v>0</v>
      </c>
      <c r="V3">
        <v>1.53041</v>
      </c>
      <c r="W3">
        <v>0</v>
      </c>
      <c r="Y3">
        <v>1.3822399999999999</v>
      </c>
    </row>
    <row r="4" spans="1:25" x14ac:dyDescent="0.25">
      <c r="A4">
        <v>20230726122935</v>
      </c>
      <c r="B4">
        <v>100</v>
      </c>
      <c r="C4">
        <v>2</v>
      </c>
      <c r="D4">
        <v>10</v>
      </c>
      <c r="E4">
        <v>0</v>
      </c>
      <c r="F4">
        <v>843.97500000000002</v>
      </c>
      <c r="G4">
        <v>238.947</v>
      </c>
      <c r="H4">
        <f>(G4-237.663)/237.663*100</f>
        <v>0.54026078943714073</v>
      </c>
      <c r="I4">
        <v>43844.800000000003</v>
      </c>
      <c r="J4">
        <f>(I4-44820.2)/44820.2*100</f>
        <v>-2.1762508868768866</v>
      </c>
      <c r="K4">
        <v>836.31600000000003</v>
      </c>
      <c r="L4">
        <v>10961.2</v>
      </c>
      <c r="M4">
        <v>34335</v>
      </c>
      <c r="N4">
        <v>0.21562100000000001</v>
      </c>
      <c r="O4">
        <f>(N4-0.229623)/0.229623*100</f>
        <v>-6.097821211289804</v>
      </c>
      <c r="P4">
        <v>0.238677</v>
      </c>
      <c r="Q4">
        <v>1.23194</v>
      </c>
      <c r="R4">
        <f>(Q4-1.33485)/1.33485*100</f>
        <v>-7.7094804659699632</v>
      </c>
      <c r="S4">
        <v>1.31938</v>
      </c>
      <c r="T4">
        <v>1.17757</v>
      </c>
      <c r="V4">
        <v>1.5619700000000001</v>
      </c>
      <c r="W4">
        <v>1.1389100000000001</v>
      </c>
      <c r="X4">
        <f>(W4-1.38224)/1.38224*100</f>
        <v>-17.604034031716623</v>
      </c>
      <c r="Y4">
        <v>1.39266</v>
      </c>
    </row>
    <row r="5" spans="1:25" x14ac:dyDescent="0.25">
      <c r="A5">
        <v>20230726123238</v>
      </c>
      <c r="B5">
        <v>100</v>
      </c>
      <c r="C5">
        <v>2</v>
      </c>
      <c r="D5">
        <v>20</v>
      </c>
      <c r="E5">
        <v>0</v>
      </c>
      <c r="F5">
        <v>664.98299999999995</v>
      </c>
      <c r="G5">
        <v>215.79599999999999</v>
      </c>
      <c r="H5">
        <f t="shared" ref="H5:H20" si="0">(G5-237.663)/237.663*100</f>
        <v>-9.2008432107648286</v>
      </c>
      <c r="I5">
        <v>46144.1</v>
      </c>
      <c r="J5">
        <f t="shared" ref="J5:J20" si="1">(I5-44820.2)/44820.2*100</f>
        <v>2.9538020803120055</v>
      </c>
      <c r="K5">
        <v>755.28499999999997</v>
      </c>
      <c r="L5">
        <v>11536</v>
      </c>
      <c r="M5">
        <v>34940</v>
      </c>
      <c r="N5">
        <v>0.20408699999999999</v>
      </c>
      <c r="O5">
        <f t="shared" ref="O5:O20" si="2">(N5-0.229623)/0.229623*100</f>
        <v>-11.120837198364276</v>
      </c>
      <c r="P5">
        <v>0.215532</v>
      </c>
      <c r="Q5">
        <v>1.27539</v>
      </c>
      <c r="R5">
        <f t="shared" ref="R5:R20" si="3">(Q5-1.33485)/1.33485*100</f>
        <v>-4.4544330823688103</v>
      </c>
      <c r="S5">
        <v>1.3750599999999999</v>
      </c>
      <c r="T5">
        <v>1.3288899999999999</v>
      </c>
      <c r="V5">
        <v>1.6239300000000001</v>
      </c>
      <c r="W5">
        <v>1.2371799999999999</v>
      </c>
      <c r="X5">
        <f t="shared" ref="X5:X20" si="4">(W5-1.38224)/1.38224*100</f>
        <v>-10.494559555504107</v>
      </c>
      <c r="Y5">
        <v>1.43093</v>
      </c>
    </row>
    <row r="6" spans="1:25" x14ac:dyDescent="0.25">
      <c r="A6">
        <v>20230726123556</v>
      </c>
      <c r="B6">
        <v>100</v>
      </c>
      <c r="C6">
        <v>2</v>
      </c>
      <c r="D6">
        <v>30</v>
      </c>
      <c r="E6">
        <v>0</v>
      </c>
      <c r="F6">
        <v>754.87099999999998</v>
      </c>
      <c r="G6">
        <v>222.333</v>
      </c>
      <c r="H6">
        <f t="shared" si="0"/>
        <v>-6.4503098925789928</v>
      </c>
      <c r="I6">
        <v>45225.1</v>
      </c>
      <c r="J6">
        <f t="shared" si="1"/>
        <v>0.90338731197094502</v>
      </c>
      <c r="K6">
        <v>778.16399999999999</v>
      </c>
      <c r="L6">
        <v>11306.3</v>
      </c>
      <c r="M6">
        <v>34846</v>
      </c>
      <c r="N6">
        <v>0.21554400000000001</v>
      </c>
      <c r="O6">
        <f t="shared" si="2"/>
        <v>-6.1313544374910096</v>
      </c>
      <c r="P6">
        <v>0.22614000000000001</v>
      </c>
      <c r="Q6">
        <v>1.24579</v>
      </c>
      <c r="R6">
        <f t="shared" si="3"/>
        <v>-6.6719107015769659</v>
      </c>
      <c r="S6">
        <v>1.3655600000000001</v>
      </c>
      <c r="T6">
        <v>1.4720800000000001</v>
      </c>
      <c r="V6">
        <v>1.6306799999999999</v>
      </c>
      <c r="W6">
        <v>1.31247</v>
      </c>
      <c r="X6">
        <f t="shared" si="4"/>
        <v>-5.0476038893390367</v>
      </c>
      <c r="Y6">
        <v>1.55311</v>
      </c>
    </row>
    <row r="7" spans="1:25" x14ac:dyDescent="0.25">
      <c r="A7">
        <v>20230726123944</v>
      </c>
      <c r="B7">
        <v>100</v>
      </c>
      <c r="C7">
        <v>2</v>
      </c>
      <c r="D7">
        <v>40</v>
      </c>
      <c r="E7">
        <v>0</v>
      </c>
      <c r="F7">
        <v>931.32500000000005</v>
      </c>
      <c r="G7">
        <v>252.923</v>
      </c>
      <c r="H7">
        <f t="shared" si="0"/>
        <v>6.4208564227498561</v>
      </c>
      <c r="I7">
        <v>44853.4</v>
      </c>
      <c r="J7">
        <f t="shared" si="1"/>
        <v>7.4073743535290712E-2</v>
      </c>
      <c r="K7">
        <v>885.22900000000004</v>
      </c>
      <c r="L7">
        <v>11213.3</v>
      </c>
      <c r="M7">
        <v>35004</v>
      </c>
      <c r="N7">
        <v>0.25884099999999999</v>
      </c>
      <c r="O7">
        <f t="shared" si="2"/>
        <v>12.724335105803858</v>
      </c>
      <c r="P7">
        <v>0.23177300000000001</v>
      </c>
      <c r="Q7">
        <v>1.24258</v>
      </c>
      <c r="R7">
        <f t="shared" si="3"/>
        <v>-6.9123871596059541</v>
      </c>
      <c r="S7">
        <v>1.3676699999999999</v>
      </c>
      <c r="T7">
        <v>1.32342</v>
      </c>
      <c r="V7">
        <v>1.5704</v>
      </c>
      <c r="W7">
        <v>1.29497</v>
      </c>
      <c r="X7">
        <f t="shared" si="4"/>
        <v>-6.3136647760157398</v>
      </c>
      <c r="Y7">
        <v>1.35954</v>
      </c>
    </row>
    <row r="8" spans="1:25" x14ac:dyDescent="0.25">
      <c r="A8">
        <v>20230726124406</v>
      </c>
      <c r="B8">
        <v>100</v>
      </c>
      <c r="C8">
        <v>2</v>
      </c>
      <c r="D8">
        <v>50</v>
      </c>
      <c r="E8">
        <v>0</v>
      </c>
      <c r="F8">
        <v>1147.97</v>
      </c>
      <c r="G8">
        <v>301.92899999999997</v>
      </c>
      <c r="H8">
        <f t="shared" si="0"/>
        <v>27.040809886267514</v>
      </c>
      <c r="I8">
        <v>42560.1</v>
      </c>
      <c r="J8">
        <f t="shared" si="1"/>
        <v>-5.0425924025327831</v>
      </c>
      <c r="K8">
        <v>1056.75</v>
      </c>
      <c r="L8">
        <v>10640</v>
      </c>
      <c r="M8">
        <v>34569</v>
      </c>
      <c r="N8">
        <v>0.30897599999999997</v>
      </c>
      <c r="O8">
        <f t="shared" si="2"/>
        <v>34.557949334343682</v>
      </c>
      <c r="P8">
        <v>0.266513</v>
      </c>
      <c r="Q8">
        <v>1.19048</v>
      </c>
      <c r="R8">
        <f t="shared" si="3"/>
        <v>-10.815447428550032</v>
      </c>
      <c r="S8">
        <v>1.3431</v>
      </c>
      <c r="T8">
        <v>1.22292</v>
      </c>
      <c r="V8">
        <v>1.46726</v>
      </c>
      <c r="W8">
        <v>1.31708</v>
      </c>
      <c r="X8">
        <f t="shared" si="4"/>
        <v>-4.7140872786202026</v>
      </c>
      <c r="Y8">
        <v>1.4765699999999999</v>
      </c>
    </row>
    <row r="9" spans="1:25" x14ac:dyDescent="0.25">
      <c r="A9">
        <v>20230726124730</v>
      </c>
      <c r="B9">
        <v>100</v>
      </c>
      <c r="C9">
        <v>5</v>
      </c>
      <c r="D9">
        <v>0</v>
      </c>
      <c r="E9">
        <v>0</v>
      </c>
      <c r="F9">
        <v>801.78700000000003</v>
      </c>
      <c r="G9">
        <v>237.66300000000001</v>
      </c>
      <c r="I9">
        <v>44820.2</v>
      </c>
      <c r="K9">
        <v>831.81899999999996</v>
      </c>
      <c r="L9">
        <v>11205</v>
      </c>
      <c r="M9">
        <v>34494</v>
      </c>
      <c r="N9">
        <v>0</v>
      </c>
      <c r="P9">
        <v>0.22962299999999999</v>
      </c>
      <c r="Q9">
        <v>0</v>
      </c>
      <c r="S9">
        <v>1.3348500000000001</v>
      </c>
      <c r="T9">
        <v>0</v>
      </c>
      <c r="V9">
        <v>1.53041</v>
      </c>
      <c r="W9">
        <v>0</v>
      </c>
      <c r="Y9">
        <v>1.3822399999999999</v>
      </c>
    </row>
    <row r="10" spans="1:25" x14ac:dyDescent="0.25">
      <c r="A10">
        <v>20230726125027</v>
      </c>
      <c r="B10">
        <v>100</v>
      </c>
      <c r="C10">
        <v>5</v>
      </c>
      <c r="D10">
        <v>10</v>
      </c>
      <c r="E10">
        <v>0</v>
      </c>
      <c r="F10">
        <v>651.31500000000005</v>
      </c>
      <c r="G10">
        <v>212.12</v>
      </c>
      <c r="H10">
        <f t="shared" si="0"/>
        <v>-10.747571140648736</v>
      </c>
      <c r="I10">
        <v>45493.5</v>
      </c>
      <c r="J10">
        <f t="shared" si="1"/>
        <v>1.5022244434429184</v>
      </c>
      <c r="K10">
        <v>742.41899999999998</v>
      </c>
      <c r="L10">
        <v>11373.4</v>
      </c>
      <c r="M10">
        <v>34543</v>
      </c>
      <c r="N10">
        <v>0.17902999999999999</v>
      </c>
      <c r="O10">
        <f t="shared" si="2"/>
        <v>-22.033071599970384</v>
      </c>
      <c r="P10">
        <v>0.212199</v>
      </c>
      <c r="Q10">
        <v>1.27251</v>
      </c>
      <c r="R10">
        <f t="shared" si="3"/>
        <v>-4.6701876615350084</v>
      </c>
      <c r="S10">
        <v>1.3599600000000001</v>
      </c>
      <c r="T10">
        <v>1.23925</v>
      </c>
      <c r="V10">
        <v>1.6259300000000001</v>
      </c>
      <c r="W10">
        <v>1.3644000000000001</v>
      </c>
      <c r="X10">
        <f t="shared" si="4"/>
        <v>-1.2906586410464069</v>
      </c>
      <c r="Y10">
        <v>1.4337299999999999</v>
      </c>
    </row>
    <row r="11" spans="1:25" x14ac:dyDescent="0.25">
      <c r="A11">
        <v>20230726125329</v>
      </c>
      <c r="B11">
        <v>100</v>
      </c>
      <c r="C11">
        <v>5</v>
      </c>
      <c r="D11">
        <v>20</v>
      </c>
      <c r="E11">
        <v>0</v>
      </c>
      <c r="F11">
        <v>663.97400000000005</v>
      </c>
      <c r="G11">
        <v>212.09200000000001</v>
      </c>
      <c r="H11">
        <f t="shared" si="0"/>
        <v>-10.759352528580383</v>
      </c>
      <c r="I11">
        <v>45993.9</v>
      </c>
      <c r="J11">
        <f t="shared" si="1"/>
        <v>2.6186853249204698</v>
      </c>
      <c r="K11">
        <v>742.32299999999998</v>
      </c>
      <c r="L11">
        <v>11498.5</v>
      </c>
      <c r="M11">
        <v>34952</v>
      </c>
      <c r="N11">
        <v>0.20022100000000001</v>
      </c>
      <c r="O11">
        <f t="shared" si="2"/>
        <v>-12.804466451531415</v>
      </c>
      <c r="P11">
        <v>0.21193400000000001</v>
      </c>
      <c r="Q11">
        <v>1.2749299999999999</v>
      </c>
      <c r="R11">
        <f t="shared" si="3"/>
        <v>-4.4888938832078651</v>
      </c>
      <c r="S11">
        <v>1.3690100000000001</v>
      </c>
      <c r="T11">
        <v>1.3328599999999999</v>
      </c>
      <c r="V11">
        <v>1.6255299999999999</v>
      </c>
      <c r="W11">
        <v>1.2634000000000001</v>
      </c>
      <c r="X11">
        <f t="shared" si="4"/>
        <v>-8.5976386155804949</v>
      </c>
      <c r="Y11">
        <v>1.4087499999999999</v>
      </c>
    </row>
    <row r="12" spans="1:25" x14ac:dyDescent="0.25">
      <c r="A12">
        <v>20230726125635</v>
      </c>
      <c r="B12">
        <v>100</v>
      </c>
      <c r="C12">
        <v>5</v>
      </c>
      <c r="D12">
        <v>30</v>
      </c>
      <c r="E12">
        <v>0</v>
      </c>
      <c r="F12">
        <v>690.08100000000002</v>
      </c>
      <c r="G12">
        <v>213.55199999999999</v>
      </c>
      <c r="H12">
        <f t="shared" si="0"/>
        <v>-10.145037300715726</v>
      </c>
      <c r="I12">
        <v>46086</v>
      </c>
      <c r="J12">
        <f t="shared" si="1"/>
        <v>2.8241730291252671</v>
      </c>
      <c r="K12">
        <v>747.43200000000002</v>
      </c>
      <c r="L12">
        <v>11521.5</v>
      </c>
      <c r="M12">
        <v>34844</v>
      </c>
      <c r="N12">
        <v>0.20528299999999999</v>
      </c>
      <c r="O12">
        <f t="shared" si="2"/>
        <v>-10.599983451135122</v>
      </c>
      <c r="P12">
        <v>0.21802299999999999</v>
      </c>
      <c r="Q12">
        <v>1.26264</v>
      </c>
      <c r="R12">
        <f t="shared" si="3"/>
        <v>-5.4095965838858371</v>
      </c>
      <c r="S12">
        <v>1.3951</v>
      </c>
      <c r="T12">
        <v>1.5113300000000001</v>
      </c>
      <c r="V12">
        <v>1.64368</v>
      </c>
      <c r="W12">
        <v>1.3393999999999999</v>
      </c>
      <c r="X12">
        <f t="shared" si="4"/>
        <v>-3.099317050584558</v>
      </c>
      <c r="Y12">
        <v>1.5572600000000001</v>
      </c>
    </row>
    <row r="13" spans="1:25" x14ac:dyDescent="0.25">
      <c r="A13">
        <v>20230726130009</v>
      </c>
      <c r="B13">
        <v>100</v>
      </c>
      <c r="C13">
        <v>5</v>
      </c>
      <c r="D13">
        <v>40</v>
      </c>
      <c r="E13">
        <v>0</v>
      </c>
      <c r="F13">
        <v>869.35500000000002</v>
      </c>
      <c r="G13">
        <v>250.291</v>
      </c>
      <c r="H13">
        <f t="shared" si="0"/>
        <v>5.3134059571746484</v>
      </c>
      <c r="I13">
        <v>45437.9</v>
      </c>
      <c r="J13">
        <f t="shared" si="1"/>
        <v>1.3781732343898609</v>
      </c>
      <c r="K13">
        <v>876.01700000000005</v>
      </c>
      <c r="L13">
        <v>11359.5</v>
      </c>
      <c r="M13">
        <v>35079</v>
      </c>
      <c r="N13">
        <v>0.24662400000000001</v>
      </c>
      <c r="O13">
        <f t="shared" si="2"/>
        <v>7.4038750473602448</v>
      </c>
      <c r="P13">
        <v>0.23524900000000001</v>
      </c>
      <c r="Q13">
        <v>1.2593700000000001</v>
      </c>
      <c r="R13">
        <f t="shared" si="3"/>
        <v>-5.6545679289807831</v>
      </c>
      <c r="S13">
        <v>1.3789899999999999</v>
      </c>
      <c r="T13">
        <v>1.36978</v>
      </c>
      <c r="V13">
        <v>1.6201099999999999</v>
      </c>
      <c r="W13">
        <v>1.29874</v>
      </c>
      <c r="X13">
        <f t="shared" si="4"/>
        <v>-6.0409190878573851</v>
      </c>
      <c r="Y13">
        <v>1.37995</v>
      </c>
    </row>
    <row r="14" spans="1:25" x14ac:dyDescent="0.25">
      <c r="A14">
        <v>20230726130347</v>
      </c>
      <c r="B14">
        <v>100</v>
      </c>
      <c r="C14">
        <v>5</v>
      </c>
      <c r="D14">
        <v>50</v>
      </c>
      <c r="E14">
        <v>0</v>
      </c>
      <c r="F14">
        <v>814.87400000000002</v>
      </c>
      <c r="G14">
        <v>241.184</v>
      </c>
      <c r="H14">
        <f t="shared" si="0"/>
        <v>1.4815095324051226</v>
      </c>
      <c r="I14">
        <v>45441.9</v>
      </c>
      <c r="J14">
        <f t="shared" si="1"/>
        <v>1.3870977818037502</v>
      </c>
      <c r="K14">
        <v>844.14400000000001</v>
      </c>
      <c r="L14">
        <v>11360.5</v>
      </c>
      <c r="M14">
        <v>34987</v>
      </c>
      <c r="N14">
        <v>0.24060400000000001</v>
      </c>
      <c r="O14">
        <f t="shared" si="2"/>
        <v>4.7821864534476157</v>
      </c>
      <c r="P14">
        <v>0.21462700000000001</v>
      </c>
      <c r="Q14">
        <v>1.2663800000000001</v>
      </c>
      <c r="R14">
        <f t="shared" si="3"/>
        <v>-5.1294152901075041</v>
      </c>
      <c r="S14">
        <v>1.40587</v>
      </c>
      <c r="T14">
        <v>1.3340099999999999</v>
      </c>
      <c r="V14">
        <v>1.5268900000000001</v>
      </c>
      <c r="W14">
        <v>1.38436</v>
      </c>
      <c r="X14">
        <f t="shared" si="4"/>
        <v>0.15337423312884318</v>
      </c>
      <c r="Y14">
        <v>1.55017</v>
      </c>
    </row>
    <row r="15" spans="1:25" x14ac:dyDescent="0.25">
      <c r="A15">
        <v>20230726130718</v>
      </c>
      <c r="B15">
        <v>100</v>
      </c>
      <c r="C15">
        <v>10</v>
      </c>
      <c r="D15">
        <v>0</v>
      </c>
      <c r="E15">
        <v>0</v>
      </c>
      <c r="F15">
        <v>801.78700000000003</v>
      </c>
      <c r="G15">
        <v>237.66300000000001</v>
      </c>
      <c r="I15">
        <v>44820.2</v>
      </c>
      <c r="K15">
        <v>831.81899999999996</v>
      </c>
      <c r="L15">
        <v>11205</v>
      </c>
      <c r="M15">
        <v>34494</v>
      </c>
      <c r="N15">
        <v>0</v>
      </c>
      <c r="P15">
        <v>0.22962299999999999</v>
      </c>
      <c r="Q15">
        <v>0</v>
      </c>
      <c r="S15">
        <v>1.3348500000000001</v>
      </c>
      <c r="T15">
        <v>0</v>
      </c>
      <c r="V15">
        <v>1.53041</v>
      </c>
      <c r="W15">
        <v>0</v>
      </c>
      <c r="Y15">
        <v>1.3822399999999999</v>
      </c>
    </row>
    <row r="16" spans="1:25" x14ac:dyDescent="0.25">
      <c r="A16">
        <v>20230726131048</v>
      </c>
      <c r="B16">
        <v>100</v>
      </c>
      <c r="C16">
        <v>10</v>
      </c>
      <c r="D16">
        <v>10</v>
      </c>
      <c r="E16">
        <v>0</v>
      </c>
      <c r="F16">
        <v>832.91499999999996</v>
      </c>
      <c r="G16">
        <v>238.10499999999999</v>
      </c>
      <c r="H16">
        <f t="shared" si="0"/>
        <v>0.18597762377819807</v>
      </c>
      <c r="I16">
        <v>44225.3</v>
      </c>
      <c r="J16">
        <f t="shared" si="1"/>
        <v>-1.3273033141306692</v>
      </c>
      <c r="K16">
        <v>833.36599999999999</v>
      </c>
      <c r="L16">
        <v>11056.3</v>
      </c>
      <c r="M16">
        <v>34334</v>
      </c>
      <c r="N16">
        <v>0.207151</v>
      </c>
      <c r="O16">
        <f t="shared" si="2"/>
        <v>-9.786476093422694</v>
      </c>
      <c r="P16">
        <v>0.23866899999999999</v>
      </c>
      <c r="Q16">
        <v>1.22915</v>
      </c>
      <c r="R16">
        <f t="shared" si="3"/>
        <v>-7.9184927145372228</v>
      </c>
      <c r="S16">
        <v>1.3318300000000001</v>
      </c>
      <c r="T16">
        <v>1.19913</v>
      </c>
      <c r="V16">
        <v>1.5884799999999999</v>
      </c>
      <c r="W16">
        <v>1.1564000000000001</v>
      </c>
      <c r="X16">
        <f t="shared" si="4"/>
        <v>-16.338696608403737</v>
      </c>
      <c r="Y16">
        <v>1.4291100000000001</v>
      </c>
    </row>
    <row r="17" spans="1:25" x14ac:dyDescent="0.25">
      <c r="A17">
        <v>20230726131444</v>
      </c>
      <c r="B17">
        <v>100</v>
      </c>
      <c r="C17">
        <v>10</v>
      </c>
      <c r="D17">
        <v>20</v>
      </c>
      <c r="E17">
        <v>0</v>
      </c>
      <c r="F17">
        <v>892.37300000000005</v>
      </c>
      <c r="G17">
        <v>242.245</v>
      </c>
      <c r="H17">
        <f t="shared" si="0"/>
        <v>1.9279399822437624</v>
      </c>
      <c r="I17">
        <v>44375.9</v>
      </c>
      <c r="J17">
        <f t="shared" si="1"/>
        <v>-0.99129410399774132</v>
      </c>
      <c r="K17">
        <v>847.85799999999995</v>
      </c>
      <c r="L17">
        <v>11094</v>
      </c>
      <c r="M17">
        <v>34663</v>
      </c>
      <c r="N17">
        <v>0.25044699999999998</v>
      </c>
      <c r="O17">
        <f t="shared" si="2"/>
        <v>9.0687779534280022</v>
      </c>
      <c r="P17">
        <v>0.238704</v>
      </c>
      <c r="Q17">
        <v>1.22546</v>
      </c>
      <c r="R17">
        <f t="shared" si="3"/>
        <v>-8.1949282690939125</v>
      </c>
      <c r="S17">
        <v>1.33613</v>
      </c>
      <c r="T17">
        <v>1.2858799999999999</v>
      </c>
      <c r="V17">
        <v>1.5609999999999999</v>
      </c>
      <c r="W17">
        <v>1.1728799999999999</v>
      </c>
      <c r="X17">
        <f t="shared" si="4"/>
        <v>-15.146428984836207</v>
      </c>
      <c r="Y17">
        <v>1.3685400000000001</v>
      </c>
    </row>
    <row r="18" spans="1:25" x14ac:dyDescent="0.25">
      <c r="A18">
        <v>20230726131818</v>
      </c>
      <c r="B18">
        <v>100</v>
      </c>
      <c r="C18">
        <v>10</v>
      </c>
      <c r="D18">
        <v>30</v>
      </c>
      <c r="E18">
        <v>0</v>
      </c>
      <c r="F18">
        <v>796.28099999999995</v>
      </c>
      <c r="G18">
        <v>228.82400000000001</v>
      </c>
      <c r="H18">
        <f t="shared" si="0"/>
        <v>-3.7191317117094362</v>
      </c>
      <c r="I18">
        <v>44965.9</v>
      </c>
      <c r="J18">
        <f t="shared" si="1"/>
        <v>0.32507663955092653</v>
      </c>
      <c r="K18">
        <v>800.88499999999999</v>
      </c>
      <c r="L18">
        <v>11241.5</v>
      </c>
      <c r="M18">
        <v>34735</v>
      </c>
      <c r="N18">
        <v>0.229439</v>
      </c>
      <c r="O18">
        <f t="shared" si="2"/>
        <v>-8.0131345727557673E-2</v>
      </c>
      <c r="P18">
        <v>0.23123199999999999</v>
      </c>
      <c r="Q18">
        <v>1.2255799999999999</v>
      </c>
      <c r="R18">
        <f t="shared" si="3"/>
        <v>-8.1859384949619951</v>
      </c>
      <c r="S18">
        <v>1.3696200000000001</v>
      </c>
      <c r="T18">
        <v>1.42544</v>
      </c>
      <c r="V18">
        <v>1.6346799999999999</v>
      </c>
      <c r="W18">
        <v>1.30844</v>
      </c>
      <c r="X18">
        <f t="shared" si="4"/>
        <v>-5.3391596249565829</v>
      </c>
      <c r="Y18">
        <v>1.5347599999999999</v>
      </c>
    </row>
    <row r="19" spans="1:25" x14ac:dyDescent="0.25">
      <c r="A19">
        <v>20230726132204</v>
      </c>
      <c r="B19">
        <v>100</v>
      </c>
      <c r="C19">
        <v>10</v>
      </c>
      <c r="D19">
        <v>40</v>
      </c>
      <c r="E19">
        <v>0</v>
      </c>
      <c r="F19">
        <v>871.35900000000004</v>
      </c>
      <c r="G19">
        <v>247.50399999999999</v>
      </c>
      <c r="H19">
        <f t="shared" si="0"/>
        <v>4.1407370941206576</v>
      </c>
      <c r="I19">
        <v>45348.4</v>
      </c>
      <c r="J19">
        <f t="shared" si="1"/>
        <v>1.1784864860040882</v>
      </c>
      <c r="K19">
        <v>866.26300000000003</v>
      </c>
      <c r="L19">
        <v>11337.1</v>
      </c>
      <c r="M19">
        <v>35056</v>
      </c>
      <c r="N19">
        <v>0.24660000000000001</v>
      </c>
      <c r="O19">
        <f t="shared" si="2"/>
        <v>7.3934231327001303</v>
      </c>
      <c r="P19">
        <v>0.230466</v>
      </c>
      <c r="Q19">
        <v>1.2599899999999999</v>
      </c>
      <c r="R19">
        <f t="shared" si="3"/>
        <v>-5.6081207626325158</v>
      </c>
      <c r="S19">
        <v>1.3758900000000001</v>
      </c>
      <c r="T19">
        <v>1.37155</v>
      </c>
      <c r="V19">
        <v>1.6134200000000001</v>
      </c>
      <c r="W19">
        <v>1.30124</v>
      </c>
      <c r="X19">
        <f t="shared" si="4"/>
        <v>-5.8600532469035747</v>
      </c>
      <c r="Y19">
        <v>1.37117</v>
      </c>
    </row>
    <row r="20" spans="1:25" x14ac:dyDescent="0.25">
      <c r="A20">
        <v>20230726132547</v>
      </c>
      <c r="B20">
        <v>100</v>
      </c>
      <c r="C20">
        <v>10</v>
      </c>
      <c r="D20">
        <v>50</v>
      </c>
      <c r="E20">
        <v>0</v>
      </c>
      <c r="F20">
        <v>813.10299999999995</v>
      </c>
      <c r="G20">
        <v>240.15299999999999</v>
      </c>
      <c r="H20">
        <f t="shared" si="0"/>
        <v>1.0477019982075377</v>
      </c>
      <c r="I20">
        <v>45516.2</v>
      </c>
      <c r="J20">
        <f t="shared" si="1"/>
        <v>1.5528712500167337</v>
      </c>
      <c r="K20">
        <v>840.53399999999999</v>
      </c>
      <c r="L20">
        <v>11379</v>
      </c>
      <c r="M20">
        <v>34973</v>
      </c>
      <c r="N20">
        <v>0.236788</v>
      </c>
      <c r="O20">
        <f t="shared" si="2"/>
        <v>3.1203320224890385</v>
      </c>
      <c r="P20">
        <v>0.21711</v>
      </c>
      <c r="Q20">
        <v>1.2681199999999999</v>
      </c>
      <c r="R20">
        <f t="shared" si="3"/>
        <v>-4.9990635651946045</v>
      </c>
      <c r="S20">
        <v>1.4092899999999999</v>
      </c>
      <c r="T20">
        <v>1.32874</v>
      </c>
      <c r="V20">
        <v>1.5301800000000001</v>
      </c>
      <c r="W20">
        <v>1.4026700000000001</v>
      </c>
      <c r="X20">
        <f t="shared" si="4"/>
        <v>1.4780356522745812</v>
      </c>
      <c r="Y20">
        <v>1.57145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F7F0A-F0CB-45C3-A6CA-4925F03D7B72}">
  <dimension ref="A1:Q56"/>
  <sheetViews>
    <sheetView topLeftCell="A34" workbookViewId="0">
      <selection activeCell="R20" sqref="R20"/>
    </sheetView>
  </sheetViews>
  <sheetFormatPr defaultRowHeight="15" x14ac:dyDescent="0.25"/>
  <cols>
    <col min="8" max="8" width="12.7109375" bestFit="1" customWidth="1"/>
    <col min="14" max="14" width="12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  <c r="I1" t="s">
        <v>8</v>
      </c>
      <c r="J1" t="s">
        <v>10</v>
      </c>
      <c r="K1" t="s">
        <v>11</v>
      </c>
      <c r="L1" t="s">
        <v>12</v>
      </c>
      <c r="M1" t="s">
        <v>19</v>
      </c>
      <c r="N1" t="s">
        <v>46</v>
      </c>
      <c r="O1" t="s">
        <v>20</v>
      </c>
      <c r="P1" t="s">
        <v>35</v>
      </c>
      <c r="Q1" t="s">
        <v>36</v>
      </c>
    </row>
    <row r="2" spans="1:17" x14ac:dyDescent="0.25">
      <c r="A2" t="s">
        <v>57</v>
      </c>
    </row>
    <row r="3" spans="1:17" x14ac:dyDescent="0.25">
      <c r="A3" s="1">
        <v>20200000000000</v>
      </c>
      <c r="B3">
        <v>100</v>
      </c>
      <c r="C3">
        <v>2</v>
      </c>
      <c r="D3">
        <v>0</v>
      </c>
      <c r="E3">
        <v>0</v>
      </c>
      <c r="F3">
        <v>617.851</v>
      </c>
      <c r="G3">
        <v>7086.03</v>
      </c>
      <c r="I3">
        <v>24801.1</v>
      </c>
      <c r="J3">
        <v>34851</v>
      </c>
      <c r="K3">
        <v>0</v>
      </c>
      <c r="L3">
        <v>617.851</v>
      </c>
      <c r="M3">
        <v>0</v>
      </c>
      <c r="N3" t="s">
        <v>58</v>
      </c>
      <c r="O3">
        <v>0.203324</v>
      </c>
      <c r="P3">
        <v>0</v>
      </c>
      <c r="Q3">
        <v>34851</v>
      </c>
    </row>
    <row r="4" spans="1:17" x14ac:dyDescent="0.25">
      <c r="A4" s="1">
        <v>20200000000000</v>
      </c>
      <c r="B4">
        <v>100</v>
      </c>
      <c r="C4">
        <v>2</v>
      </c>
      <c r="D4">
        <v>0.2</v>
      </c>
      <c r="E4">
        <v>0</v>
      </c>
      <c r="F4">
        <v>618.55700000000002</v>
      </c>
      <c r="G4">
        <v>7048.24</v>
      </c>
      <c r="H4">
        <f>(G4-7086.03)/7086.03*100</f>
        <v>-0.53330285082055762</v>
      </c>
      <c r="I4">
        <v>24668.9</v>
      </c>
      <c r="J4">
        <v>34593</v>
      </c>
      <c r="K4">
        <v>680.24699999999996</v>
      </c>
      <c r="L4">
        <v>618.41200000000003</v>
      </c>
      <c r="M4">
        <v>0.20734</v>
      </c>
      <c r="N4">
        <f>(M4-0.203324)/0.203324*100</f>
        <v>1.9751726308748558</v>
      </c>
      <c r="O4">
        <v>0.203739</v>
      </c>
      <c r="P4">
        <v>81</v>
      </c>
      <c r="Q4">
        <v>34512</v>
      </c>
    </row>
    <row r="5" spans="1:17" x14ac:dyDescent="0.25">
      <c r="A5" s="1">
        <v>20200000000000</v>
      </c>
      <c r="B5">
        <v>100</v>
      </c>
      <c r="C5">
        <v>2</v>
      </c>
      <c r="D5">
        <v>0.5</v>
      </c>
      <c r="E5">
        <v>0</v>
      </c>
      <c r="F5">
        <v>668.94299999999998</v>
      </c>
      <c r="G5">
        <v>7313.85</v>
      </c>
      <c r="H5">
        <f t="shared" ref="H5:H56" si="0">(G5-7086.03)/7086.03*100</f>
        <v>3.215058361310926</v>
      </c>
      <c r="I5">
        <v>25598.5</v>
      </c>
      <c r="J5">
        <v>34490</v>
      </c>
      <c r="K5">
        <v>631.85400000000004</v>
      </c>
      <c r="L5">
        <v>669.13599999999997</v>
      </c>
      <c r="M5">
        <v>0.197182</v>
      </c>
      <c r="N5">
        <f t="shared" ref="N5:N56" si="1">(M5-0.203324)/0.203324*100</f>
        <v>-3.0207943971198721</v>
      </c>
      <c r="O5">
        <v>0.21213399999999999</v>
      </c>
      <c r="P5">
        <v>178</v>
      </c>
      <c r="Q5">
        <v>34312</v>
      </c>
    </row>
    <row r="6" spans="1:17" x14ac:dyDescent="0.25">
      <c r="A6" s="1">
        <v>20200000000000</v>
      </c>
      <c r="B6">
        <v>100</v>
      </c>
      <c r="C6">
        <v>2</v>
      </c>
      <c r="D6">
        <v>0.8</v>
      </c>
      <c r="E6">
        <v>0</v>
      </c>
      <c r="F6">
        <v>635.21100000000001</v>
      </c>
      <c r="G6">
        <v>7164.08</v>
      </c>
      <c r="H6">
        <f t="shared" si="0"/>
        <v>1.1014630194904649</v>
      </c>
      <c r="I6">
        <v>25074.3</v>
      </c>
      <c r="J6">
        <v>34528</v>
      </c>
      <c r="K6">
        <v>632.09400000000005</v>
      </c>
      <c r="L6">
        <v>635.23699999999997</v>
      </c>
      <c r="M6">
        <v>0.19659299999999999</v>
      </c>
      <c r="N6">
        <f t="shared" si="1"/>
        <v>-3.3104798253034637</v>
      </c>
      <c r="O6">
        <v>0.20757700000000001</v>
      </c>
      <c r="P6">
        <v>287</v>
      </c>
      <c r="Q6">
        <v>34241</v>
      </c>
    </row>
    <row r="7" spans="1:17" x14ac:dyDescent="0.25">
      <c r="A7" s="1">
        <v>20200000000000</v>
      </c>
      <c r="B7">
        <v>100</v>
      </c>
      <c r="C7">
        <v>2</v>
      </c>
      <c r="D7">
        <v>1</v>
      </c>
      <c r="E7">
        <v>0</v>
      </c>
      <c r="F7">
        <v>662.48900000000003</v>
      </c>
      <c r="G7">
        <v>7296.23</v>
      </c>
      <c r="H7">
        <f t="shared" si="0"/>
        <v>2.966400085802626</v>
      </c>
      <c r="I7">
        <v>25536.799999999999</v>
      </c>
      <c r="J7">
        <v>34454</v>
      </c>
      <c r="K7">
        <v>643.55700000000002</v>
      </c>
      <c r="L7">
        <v>662.67399999999998</v>
      </c>
      <c r="M7">
        <v>0.197714</v>
      </c>
      <c r="N7">
        <f t="shared" si="1"/>
        <v>-2.7591430426314667</v>
      </c>
      <c r="O7">
        <v>0.21190500000000001</v>
      </c>
      <c r="P7">
        <v>334</v>
      </c>
      <c r="Q7">
        <v>34120</v>
      </c>
    </row>
    <row r="8" spans="1:17" x14ac:dyDescent="0.25">
      <c r="A8" s="1">
        <v>20200000000000</v>
      </c>
      <c r="B8">
        <v>100</v>
      </c>
      <c r="C8">
        <v>2</v>
      </c>
      <c r="D8">
        <v>1.5</v>
      </c>
      <c r="E8">
        <v>0</v>
      </c>
      <c r="F8">
        <v>642.25699999999995</v>
      </c>
      <c r="G8">
        <v>7241.31</v>
      </c>
      <c r="H8">
        <f t="shared" si="0"/>
        <v>2.1913539739459282</v>
      </c>
      <c r="I8">
        <v>25344.6</v>
      </c>
      <c r="J8">
        <v>34743</v>
      </c>
      <c r="K8">
        <v>663.60199999999998</v>
      </c>
      <c r="L8">
        <v>641.91700000000003</v>
      </c>
      <c r="M8">
        <v>0.207705</v>
      </c>
      <c r="N8">
        <f t="shared" si="1"/>
        <v>2.1546890676949086</v>
      </c>
      <c r="O8">
        <v>0.20843700000000001</v>
      </c>
      <c r="P8">
        <v>545</v>
      </c>
      <c r="Q8">
        <v>34198</v>
      </c>
    </row>
    <row r="9" spans="1:17" x14ac:dyDescent="0.25">
      <c r="A9" s="1">
        <v>20200000000000</v>
      </c>
      <c r="B9">
        <v>100</v>
      </c>
      <c r="C9">
        <v>2</v>
      </c>
      <c r="D9">
        <v>2</v>
      </c>
      <c r="E9">
        <v>0</v>
      </c>
      <c r="F9">
        <v>692.25300000000004</v>
      </c>
      <c r="G9">
        <v>7433.15</v>
      </c>
      <c r="H9">
        <f t="shared" si="0"/>
        <v>4.8986527011598859</v>
      </c>
      <c r="I9">
        <v>26016</v>
      </c>
      <c r="J9">
        <v>34591</v>
      </c>
      <c r="K9">
        <v>687.97500000000002</v>
      </c>
      <c r="L9">
        <v>692.34299999999996</v>
      </c>
      <c r="M9">
        <v>0.20413799999999999</v>
      </c>
      <c r="N9">
        <f t="shared" si="1"/>
        <v>0.40034624540141911</v>
      </c>
      <c r="O9">
        <v>0.215112</v>
      </c>
      <c r="P9">
        <v>709</v>
      </c>
      <c r="Q9">
        <v>33882</v>
      </c>
    </row>
    <row r="10" spans="1:17" x14ac:dyDescent="0.25">
      <c r="A10" s="1">
        <v>20200000000000</v>
      </c>
      <c r="B10">
        <v>100</v>
      </c>
      <c r="C10">
        <v>2</v>
      </c>
      <c r="D10">
        <v>5</v>
      </c>
      <c r="E10">
        <v>0</v>
      </c>
      <c r="F10">
        <v>644.63199999999995</v>
      </c>
      <c r="G10">
        <v>7110.97</v>
      </c>
      <c r="H10">
        <f t="shared" si="0"/>
        <v>0.35196012435736951</v>
      </c>
      <c r="I10">
        <v>24888.400000000001</v>
      </c>
      <c r="J10">
        <v>34364</v>
      </c>
      <c r="K10">
        <v>643.79999999999995</v>
      </c>
      <c r="L10">
        <v>644.67600000000004</v>
      </c>
      <c r="M10">
        <v>0.19941800000000001</v>
      </c>
      <c r="N10">
        <f t="shared" si="1"/>
        <v>-1.9210717869016902</v>
      </c>
      <c r="O10">
        <v>0.20732700000000001</v>
      </c>
      <c r="P10">
        <v>1722</v>
      </c>
      <c r="Q10">
        <v>32642</v>
      </c>
    </row>
    <row r="11" spans="1:17" x14ac:dyDescent="0.25">
      <c r="A11" s="1">
        <v>20200000000000</v>
      </c>
      <c r="B11">
        <v>100</v>
      </c>
      <c r="C11">
        <v>2</v>
      </c>
      <c r="D11">
        <v>10</v>
      </c>
      <c r="E11">
        <v>0</v>
      </c>
      <c r="F11">
        <v>743.58100000000002</v>
      </c>
      <c r="G11">
        <v>7514.37</v>
      </c>
      <c r="H11">
        <f t="shared" si="0"/>
        <v>6.0448516306027518</v>
      </c>
      <c r="I11">
        <v>26300.3</v>
      </c>
      <c r="J11">
        <v>34270</v>
      </c>
      <c r="K11">
        <v>761.49800000000005</v>
      </c>
      <c r="L11">
        <v>741.62199999999996</v>
      </c>
      <c r="M11">
        <v>0.215444</v>
      </c>
      <c r="N11">
        <f t="shared" si="1"/>
        <v>5.9609293541342838</v>
      </c>
      <c r="O11">
        <v>0.21968799999999999</v>
      </c>
      <c r="P11">
        <v>3378</v>
      </c>
      <c r="Q11">
        <v>30892</v>
      </c>
    </row>
    <row r="12" spans="1:17" x14ac:dyDescent="0.25">
      <c r="A12" s="1">
        <v>20200000000000</v>
      </c>
      <c r="B12">
        <v>100</v>
      </c>
      <c r="C12">
        <v>5</v>
      </c>
      <c r="D12">
        <v>0</v>
      </c>
      <c r="E12">
        <v>0</v>
      </c>
      <c r="F12">
        <v>617.851</v>
      </c>
      <c r="G12">
        <v>7086.03</v>
      </c>
      <c r="I12">
        <v>24801.1</v>
      </c>
      <c r="J12">
        <v>34851</v>
      </c>
      <c r="K12">
        <v>0</v>
      </c>
      <c r="L12">
        <v>617.851</v>
      </c>
      <c r="M12">
        <v>0</v>
      </c>
      <c r="N12" t="s">
        <v>59</v>
      </c>
      <c r="O12">
        <v>0.203324</v>
      </c>
      <c r="P12">
        <v>0</v>
      </c>
      <c r="Q12">
        <v>34851</v>
      </c>
    </row>
    <row r="13" spans="1:17" x14ac:dyDescent="0.25">
      <c r="A13" s="1">
        <v>20200000000000</v>
      </c>
      <c r="B13">
        <v>100</v>
      </c>
      <c r="C13">
        <v>5</v>
      </c>
      <c r="D13">
        <v>0.2</v>
      </c>
      <c r="E13">
        <v>0</v>
      </c>
      <c r="F13">
        <v>613.00199999999995</v>
      </c>
      <c r="G13">
        <v>7031.02</v>
      </c>
      <c r="H13">
        <f t="shared" si="0"/>
        <v>-0.77631621655566396</v>
      </c>
      <c r="I13">
        <v>24608.6</v>
      </c>
      <c r="J13">
        <v>34593</v>
      </c>
      <c r="K13">
        <v>650.29600000000005</v>
      </c>
      <c r="L13">
        <v>612.91499999999996</v>
      </c>
      <c r="M13">
        <v>0.20097200000000001</v>
      </c>
      <c r="N13">
        <f t="shared" si="1"/>
        <v>-1.1567744093171455</v>
      </c>
      <c r="O13">
        <v>0.20325499999999999</v>
      </c>
      <c r="P13">
        <v>81</v>
      </c>
      <c r="Q13">
        <v>34512</v>
      </c>
    </row>
    <row r="14" spans="1:17" x14ac:dyDescent="0.25">
      <c r="A14" s="1">
        <v>20200000000000</v>
      </c>
      <c r="B14">
        <v>100</v>
      </c>
      <c r="C14">
        <v>5</v>
      </c>
      <c r="D14">
        <v>0.5</v>
      </c>
      <c r="E14">
        <v>0</v>
      </c>
      <c r="F14">
        <v>667.62199999999996</v>
      </c>
      <c r="G14">
        <v>7303.81</v>
      </c>
      <c r="H14">
        <f t="shared" si="0"/>
        <v>3.073371126004274</v>
      </c>
      <c r="I14">
        <v>25563.3</v>
      </c>
      <c r="J14">
        <v>34490</v>
      </c>
      <c r="K14">
        <v>644.74199999999996</v>
      </c>
      <c r="L14">
        <v>667.74099999999999</v>
      </c>
      <c r="M14">
        <v>0.19853199999999999</v>
      </c>
      <c r="N14">
        <f t="shared" si="1"/>
        <v>-2.3568294938128398</v>
      </c>
      <c r="O14">
        <v>0.211835</v>
      </c>
      <c r="P14">
        <v>178</v>
      </c>
      <c r="Q14">
        <v>34312</v>
      </c>
    </row>
    <row r="15" spans="1:17" x14ac:dyDescent="0.25">
      <c r="A15" s="1">
        <v>20200000000000</v>
      </c>
      <c r="B15">
        <v>100</v>
      </c>
      <c r="C15">
        <v>5</v>
      </c>
      <c r="D15">
        <v>0.8</v>
      </c>
      <c r="E15">
        <v>0</v>
      </c>
      <c r="F15">
        <v>648.09699999999998</v>
      </c>
      <c r="G15">
        <v>7232.81</v>
      </c>
      <c r="H15">
        <f t="shared" si="0"/>
        <v>2.0713996412659932</v>
      </c>
      <c r="I15">
        <v>25314.799999999999</v>
      </c>
      <c r="J15">
        <v>34528</v>
      </c>
      <c r="K15">
        <v>662.202</v>
      </c>
      <c r="L15">
        <v>647.97900000000004</v>
      </c>
      <c r="M15">
        <v>0.19970299999999999</v>
      </c>
      <c r="N15">
        <f t="shared" si="1"/>
        <v>-1.7809014184257701</v>
      </c>
      <c r="O15">
        <v>0.209559</v>
      </c>
      <c r="P15">
        <v>287</v>
      </c>
      <c r="Q15">
        <v>34241</v>
      </c>
    </row>
    <row r="16" spans="1:17" x14ac:dyDescent="0.25">
      <c r="A16" s="1">
        <v>20200000000000</v>
      </c>
      <c r="B16">
        <v>100</v>
      </c>
      <c r="C16">
        <v>5</v>
      </c>
      <c r="D16">
        <v>1</v>
      </c>
      <c r="E16">
        <v>0</v>
      </c>
      <c r="F16">
        <v>882.11400000000003</v>
      </c>
      <c r="G16">
        <v>8337.32</v>
      </c>
      <c r="H16">
        <f t="shared" si="0"/>
        <v>17.658547875185402</v>
      </c>
      <c r="I16">
        <v>29180.6</v>
      </c>
      <c r="J16">
        <v>34236</v>
      </c>
      <c r="K16">
        <v>999.61199999999997</v>
      </c>
      <c r="L16">
        <v>880.97</v>
      </c>
      <c r="M16">
        <v>0.24682499999999999</v>
      </c>
      <c r="N16">
        <f t="shared" si="1"/>
        <v>21.39491648796993</v>
      </c>
      <c r="O16">
        <v>0.24349299999999999</v>
      </c>
      <c r="P16">
        <v>330</v>
      </c>
      <c r="Q16">
        <v>33906</v>
      </c>
    </row>
    <row r="17" spans="1:17" x14ac:dyDescent="0.25">
      <c r="A17" s="1">
        <v>20200000000000</v>
      </c>
      <c r="B17">
        <v>100</v>
      </c>
      <c r="C17">
        <v>5</v>
      </c>
      <c r="D17">
        <v>1.5</v>
      </c>
      <c r="E17">
        <v>0</v>
      </c>
      <c r="F17">
        <v>803.96600000000001</v>
      </c>
      <c r="G17">
        <v>7944.87</v>
      </c>
      <c r="H17">
        <f t="shared" si="0"/>
        <v>12.120185773980637</v>
      </c>
      <c r="I17">
        <v>27807.1</v>
      </c>
      <c r="J17">
        <v>34420</v>
      </c>
      <c r="K17">
        <v>905.12599999999998</v>
      </c>
      <c r="L17">
        <v>802.35400000000004</v>
      </c>
      <c r="M17">
        <v>0.24191199999999999</v>
      </c>
      <c r="N17">
        <f t="shared" si="1"/>
        <v>18.978576065786619</v>
      </c>
      <c r="O17">
        <v>0.23064499999999999</v>
      </c>
      <c r="P17">
        <v>540</v>
      </c>
      <c r="Q17">
        <v>33880</v>
      </c>
    </row>
    <row r="18" spans="1:17" x14ac:dyDescent="0.25">
      <c r="A18" s="1">
        <v>20200000000000</v>
      </c>
      <c r="B18">
        <v>100</v>
      </c>
      <c r="C18">
        <v>5</v>
      </c>
      <c r="D18">
        <v>2</v>
      </c>
      <c r="E18">
        <v>0</v>
      </c>
      <c r="F18">
        <v>651.14200000000005</v>
      </c>
      <c r="G18">
        <v>7238.94</v>
      </c>
      <c r="H18">
        <f t="shared" si="0"/>
        <v>2.1579078835398646</v>
      </c>
      <c r="I18">
        <v>25336.3</v>
      </c>
      <c r="J18">
        <v>34591</v>
      </c>
      <c r="K18">
        <v>656.09199999999998</v>
      </c>
      <c r="L18">
        <v>651.03800000000001</v>
      </c>
      <c r="M18">
        <v>0.20079900000000001</v>
      </c>
      <c r="N18">
        <f t="shared" si="1"/>
        <v>-1.2418602821113096</v>
      </c>
      <c r="O18">
        <v>0.20945</v>
      </c>
      <c r="P18">
        <v>709</v>
      </c>
      <c r="Q18">
        <v>33882</v>
      </c>
    </row>
    <row r="19" spans="1:17" x14ac:dyDescent="0.25">
      <c r="A19" s="1">
        <v>20200000000000</v>
      </c>
      <c r="B19">
        <v>100</v>
      </c>
      <c r="C19">
        <v>5</v>
      </c>
      <c r="D19">
        <v>5</v>
      </c>
      <c r="E19">
        <v>0</v>
      </c>
      <c r="F19">
        <v>647.298</v>
      </c>
      <c r="G19">
        <v>7124.64</v>
      </c>
      <c r="H19">
        <f t="shared" si="0"/>
        <v>0.54487491585557191</v>
      </c>
      <c r="I19">
        <v>24936.2</v>
      </c>
      <c r="J19">
        <v>34364</v>
      </c>
      <c r="K19">
        <v>664.30100000000004</v>
      </c>
      <c r="L19">
        <v>646.40099999999995</v>
      </c>
      <c r="M19">
        <v>0.20392099999999999</v>
      </c>
      <c r="N19">
        <f t="shared" si="1"/>
        <v>0.29362003501799416</v>
      </c>
      <c r="O19">
        <v>0.207508</v>
      </c>
      <c r="P19">
        <v>1722</v>
      </c>
      <c r="Q19">
        <v>32642</v>
      </c>
    </row>
    <row r="20" spans="1:17" x14ac:dyDescent="0.25">
      <c r="A20" s="1">
        <v>20230700000000</v>
      </c>
      <c r="B20">
        <v>100</v>
      </c>
      <c r="C20">
        <v>5</v>
      </c>
      <c r="D20">
        <v>10</v>
      </c>
      <c r="E20">
        <v>0</v>
      </c>
      <c r="F20">
        <v>708.76300000000003</v>
      </c>
      <c r="G20">
        <v>7322.9</v>
      </c>
      <c r="H20">
        <f t="shared" si="0"/>
        <v>3.3427744449289643</v>
      </c>
      <c r="I20">
        <v>25630.1</v>
      </c>
      <c r="J20">
        <v>34202</v>
      </c>
      <c r="K20">
        <v>779.03599999999994</v>
      </c>
      <c r="L20">
        <v>701.06100000000004</v>
      </c>
      <c r="M20">
        <v>0.21709600000000001</v>
      </c>
      <c r="N20">
        <f t="shared" si="1"/>
        <v>6.7734256654403842</v>
      </c>
      <c r="O20">
        <v>0.21378</v>
      </c>
      <c r="P20">
        <v>3378</v>
      </c>
      <c r="Q20">
        <v>30824</v>
      </c>
    </row>
    <row r="21" spans="1:17" x14ac:dyDescent="0.25">
      <c r="A21">
        <v>20230726145152</v>
      </c>
      <c r="B21">
        <v>100</v>
      </c>
      <c r="C21">
        <v>10</v>
      </c>
      <c r="D21">
        <v>0</v>
      </c>
      <c r="E21">
        <v>0</v>
      </c>
      <c r="F21">
        <v>617.851</v>
      </c>
      <c r="G21">
        <v>7086.03</v>
      </c>
      <c r="I21">
        <v>24801.1</v>
      </c>
      <c r="J21">
        <v>34851</v>
      </c>
      <c r="K21">
        <v>0</v>
      </c>
      <c r="L21">
        <v>617.851</v>
      </c>
      <c r="M21">
        <v>0</v>
      </c>
      <c r="N21" t="s">
        <v>60</v>
      </c>
      <c r="O21">
        <v>0.203324</v>
      </c>
      <c r="P21">
        <v>0</v>
      </c>
      <c r="Q21">
        <v>34851</v>
      </c>
    </row>
    <row r="22" spans="1:17" x14ac:dyDescent="0.25">
      <c r="A22">
        <v>20230726145448</v>
      </c>
      <c r="B22">
        <v>100</v>
      </c>
      <c r="C22">
        <v>10</v>
      </c>
      <c r="D22">
        <v>0.2</v>
      </c>
      <c r="E22">
        <v>0</v>
      </c>
      <c r="F22">
        <v>617.33100000000002</v>
      </c>
      <c r="G22">
        <v>7059.25</v>
      </c>
      <c r="H22">
        <f t="shared" si="0"/>
        <v>-0.37792670931395644</v>
      </c>
      <c r="I22">
        <v>24707.4</v>
      </c>
      <c r="J22">
        <v>34593</v>
      </c>
      <c r="K22">
        <v>651.27200000000005</v>
      </c>
      <c r="L22">
        <v>617.25199999999995</v>
      </c>
      <c r="M22">
        <v>0.201769</v>
      </c>
      <c r="N22">
        <f t="shared" si="1"/>
        <v>-0.76478920343884682</v>
      </c>
      <c r="O22">
        <v>0.204071</v>
      </c>
      <c r="P22">
        <v>81</v>
      </c>
      <c r="Q22">
        <v>34512</v>
      </c>
    </row>
    <row r="23" spans="1:17" x14ac:dyDescent="0.25">
      <c r="A23">
        <v>20230726145752</v>
      </c>
      <c r="B23">
        <v>100</v>
      </c>
      <c r="C23">
        <v>10</v>
      </c>
      <c r="D23">
        <v>0.5</v>
      </c>
      <c r="E23">
        <v>0</v>
      </c>
      <c r="F23">
        <v>662.79700000000003</v>
      </c>
      <c r="G23">
        <v>7271.36</v>
      </c>
      <c r="H23">
        <f t="shared" si="0"/>
        <v>2.6154278206555706</v>
      </c>
      <c r="I23">
        <v>25449.8</v>
      </c>
      <c r="J23">
        <v>34490</v>
      </c>
      <c r="K23">
        <v>602.43299999999999</v>
      </c>
      <c r="L23">
        <v>663.11</v>
      </c>
      <c r="M23">
        <v>0.19240499999999999</v>
      </c>
      <c r="N23">
        <f t="shared" si="1"/>
        <v>-5.3702465031181816</v>
      </c>
      <c r="O23">
        <v>0.210921</v>
      </c>
      <c r="P23">
        <v>178</v>
      </c>
      <c r="Q23">
        <v>34312</v>
      </c>
    </row>
    <row r="24" spans="1:17" x14ac:dyDescent="0.25">
      <c r="A24">
        <v>20230726150054</v>
      </c>
      <c r="B24">
        <v>100</v>
      </c>
      <c r="C24">
        <v>10</v>
      </c>
      <c r="D24">
        <v>0.8</v>
      </c>
      <c r="E24">
        <v>0</v>
      </c>
      <c r="F24">
        <v>640.29999999999995</v>
      </c>
      <c r="G24">
        <v>7180.52</v>
      </c>
      <c r="H24">
        <f t="shared" si="0"/>
        <v>1.3334688111678994</v>
      </c>
      <c r="I24">
        <v>25131.8</v>
      </c>
      <c r="J24">
        <v>34528</v>
      </c>
      <c r="K24">
        <v>662.71400000000006</v>
      </c>
      <c r="L24">
        <v>640.11199999999997</v>
      </c>
      <c r="M24">
        <v>0.20180100000000001</v>
      </c>
      <c r="N24">
        <f t="shared" si="1"/>
        <v>-0.74905077610119641</v>
      </c>
      <c r="O24">
        <v>0.208014</v>
      </c>
      <c r="P24">
        <v>287</v>
      </c>
      <c r="Q24">
        <v>34241</v>
      </c>
    </row>
    <row r="25" spans="1:17" x14ac:dyDescent="0.25">
      <c r="A25">
        <v>20230726150450</v>
      </c>
      <c r="B25">
        <v>100</v>
      </c>
      <c r="C25">
        <v>10</v>
      </c>
      <c r="D25">
        <v>1</v>
      </c>
      <c r="E25">
        <v>0</v>
      </c>
      <c r="F25">
        <v>938.96900000000005</v>
      </c>
      <c r="G25">
        <v>8523.1299999999992</v>
      </c>
      <c r="H25">
        <f t="shared" si="0"/>
        <v>20.280749587568771</v>
      </c>
      <c r="I25">
        <v>29831</v>
      </c>
      <c r="J25">
        <v>33965</v>
      </c>
      <c r="K25">
        <v>1004.35</v>
      </c>
      <c r="L25">
        <v>938.33900000000006</v>
      </c>
      <c r="M25">
        <v>0.24668699999999999</v>
      </c>
      <c r="N25">
        <f t="shared" si="1"/>
        <v>21.327044520076324</v>
      </c>
      <c r="O25">
        <v>0.25097999999999998</v>
      </c>
      <c r="P25">
        <v>324</v>
      </c>
      <c r="Q25">
        <v>33641</v>
      </c>
    </row>
    <row r="26" spans="1:17" x14ac:dyDescent="0.25">
      <c r="A26">
        <v>20230726150754</v>
      </c>
      <c r="B26">
        <v>100</v>
      </c>
      <c r="C26">
        <v>10</v>
      </c>
      <c r="D26">
        <v>1.5</v>
      </c>
      <c r="E26">
        <v>0</v>
      </c>
      <c r="F26">
        <v>635.68399999999997</v>
      </c>
      <c r="G26">
        <v>7205.35</v>
      </c>
      <c r="H26">
        <f t="shared" si="0"/>
        <v>1.6838765853376378</v>
      </c>
      <c r="I26">
        <v>25218.7</v>
      </c>
      <c r="J26">
        <v>34743</v>
      </c>
      <c r="K26">
        <v>658.875</v>
      </c>
      <c r="L26">
        <v>635.31500000000005</v>
      </c>
      <c r="M26">
        <v>0.20829300000000001</v>
      </c>
      <c r="N26">
        <f t="shared" si="1"/>
        <v>2.4438826700241982</v>
      </c>
      <c r="O26">
        <v>0.207376</v>
      </c>
      <c r="P26">
        <v>545</v>
      </c>
      <c r="Q26">
        <v>34198</v>
      </c>
    </row>
    <row r="27" spans="1:17" x14ac:dyDescent="0.25">
      <c r="A27">
        <v>20230726151111</v>
      </c>
      <c r="B27">
        <v>100</v>
      </c>
      <c r="C27">
        <v>10</v>
      </c>
      <c r="D27">
        <v>2</v>
      </c>
      <c r="E27">
        <v>0</v>
      </c>
      <c r="F27">
        <v>722.37300000000005</v>
      </c>
      <c r="G27">
        <v>7557.32</v>
      </c>
      <c r="H27">
        <f t="shared" si="0"/>
        <v>6.6509738174972437</v>
      </c>
      <c r="I27">
        <v>26450.6</v>
      </c>
      <c r="J27">
        <v>34547</v>
      </c>
      <c r="K27">
        <v>786.61699999999996</v>
      </c>
      <c r="L27">
        <v>721.03099999999995</v>
      </c>
      <c r="M27">
        <v>0.21864600000000001</v>
      </c>
      <c r="N27">
        <f t="shared" si="1"/>
        <v>7.5357557396077208</v>
      </c>
      <c r="O27">
        <v>0.21875700000000001</v>
      </c>
      <c r="P27">
        <v>707</v>
      </c>
      <c r="Q27">
        <v>33840</v>
      </c>
    </row>
    <row r="28" spans="1:17" x14ac:dyDescent="0.25">
      <c r="A28">
        <v>20230726151446</v>
      </c>
      <c r="B28">
        <v>100</v>
      </c>
      <c r="C28">
        <v>10</v>
      </c>
      <c r="D28">
        <v>5</v>
      </c>
      <c r="E28">
        <v>0</v>
      </c>
      <c r="F28">
        <v>861.34699999999998</v>
      </c>
      <c r="G28">
        <v>8148.97</v>
      </c>
      <c r="H28">
        <f t="shared" si="0"/>
        <v>15.000500985742377</v>
      </c>
      <c r="I28">
        <v>28521.4</v>
      </c>
      <c r="J28">
        <v>34149</v>
      </c>
      <c r="K28">
        <v>933.32299999999998</v>
      </c>
      <c r="L28">
        <v>857.53700000000003</v>
      </c>
      <c r="M28">
        <v>0.24122099999999999</v>
      </c>
      <c r="N28">
        <f t="shared" si="1"/>
        <v>18.638724400464277</v>
      </c>
      <c r="O28">
        <v>0.23849300000000001</v>
      </c>
      <c r="P28">
        <v>1717</v>
      </c>
      <c r="Q28">
        <v>32432</v>
      </c>
    </row>
    <row r="29" spans="1:17" x14ac:dyDescent="0.25">
      <c r="A29">
        <v>20230726151745</v>
      </c>
      <c r="B29">
        <v>100</v>
      </c>
      <c r="C29">
        <v>10</v>
      </c>
      <c r="D29">
        <v>10</v>
      </c>
      <c r="E29">
        <v>0</v>
      </c>
      <c r="F29">
        <v>622.9</v>
      </c>
      <c r="G29">
        <v>6948.19</v>
      </c>
      <c r="H29">
        <f t="shared" si="0"/>
        <v>-1.9452359078355603</v>
      </c>
      <c r="I29">
        <v>24318.7</v>
      </c>
      <c r="J29">
        <v>34278</v>
      </c>
      <c r="K29">
        <v>646.27800000000002</v>
      </c>
      <c r="L29">
        <v>620.33799999999997</v>
      </c>
      <c r="M29">
        <v>0.199986</v>
      </c>
      <c r="N29">
        <f t="shared" si="1"/>
        <v>-1.6417147016584404</v>
      </c>
      <c r="O29">
        <v>0.20299900000000001</v>
      </c>
      <c r="P29">
        <v>3386</v>
      </c>
      <c r="Q29">
        <v>30892</v>
      </c>
    </row>
    <row r="30" spans="1:17" x14ac:dyDescent="0.25">
      <c r="A30">
        <v>20230726152044</v>
      </c>
      <c r="B30">
        <v>100</v>
      </c>
      <c r="C30">
        <v>2</v>
      </c>
      <c r="D30">
        <v>0</v>
      </c>
      <c r="E30">
        <v>1</v>
      </c>
      <c r="F30">
        <v>617.851</v>
      </c>
      <c r="G30">
        <v>7086.03</v>
      </c>
      <c r="I30">
        <v>24801.1</v>
      </c>
      <c r="J30">
        <v>34851</v>
      </c>
      <c r="K30">
        <v>0</v>
      </c>
      <c r="L30">
        <v>617.851</v>
      </c>
      <c r="M30">
        <v>0</v>
      </c>
      <c r="N30" t="s">
        <v>61</v>
      </c>
      <c r="O30">
        <v>0.203324</v>
      </c>
      <c r="P30">
        <v>0</v>
      </c>
      <c r="Q30">
        <v>34851</v>
      </c>
    </row>
    <row r="31" spans="1:17" x14ac:dyDescent="0.25">
      <c r="A31">
        <v>20230726152345</v>
      </c>
      <c r="B31">
        <v>100</v>
      </c>
      <c r="C31">
        <v>2</v>
      </c>
      <c r="D31">
        <v>0.2</v>
      </c>
      <c r="E31">
        <v>1</v>
      </c>
      <c r="F31">
        <v>621.41200000000003</v>
      </c>
      <c r="G31">
        <v>7099.26</v>
      </c>
      <c r="H31">
        <f t="shared" si="0"/>
        <v>0.1867053907477173</v>
      </c>
      <c r="I31">
        <v>24847.4</v>
      </c>
      <c r="J31">
        <v>34593</v>
      </c>
      <c r="K31">
        <v>674.90099999999995</v>
      </c>
      <c r="L31">
        <v>621.28599999999994</v>
      </c>
      <c r="M31">
        <v>0.215504</v>
      </c>
      <c r="N31">
        <f t="shared" si="1"/>
        <v>5.9904389053923772</v>
      </c>
      <c r="O31">
        <v>0.20519799999999999</v>
      </c>
      <c r="P31">
        <v>81</v>
      </c>
      <c r="Q31">
        <v>34512</v>
      </c>
    </row>
    <row r="32" spans="1:17" x14ac:dyDescent="0.25">
      <c r="A32">
        <v>20230726152724</v>
      </c>
      <c r="B32">
        <v>100</v>
      </c>
      <c r="C32">
        <v>2</v>
      </c>
      <c r="D32">
        <v>0.5</v>
      </c>
      <c r="E32">
        <v>1</v>
      </c>
      <c r="F32">
        <v>854.34799999999996</v>
      </c>
      <c r="G32">
        <v>8214.1200000000008</v>
      </c>
      <c r="H32">
        <f t="shared" si="0"/>
        <v>15.919915665048004</v>
      </c>
      <c r="I32">
        <v>28749.4</v>
      </c>
      <c r="J32">
        <v>34354</v>
      </c>
      <c r="K32">
        <v>881</v>
      </c>
      <c r="L32">
        <v>854.21</v>
      </c>
      <c r="M32">
        <v>0.24160400000000001</v>
      </c>
      <c r="N32">
        <f t="shared" si="1"/>
        <v>18.827093702661767</v>
      </c>
      <c r="O32">
        <v>0.239089</v>
      </c>
      <c r="P32">
        <v>177</v>
      </c>
      <c r="Q32">
        <v>34177</v>
      </c>
    </row>
    <row r="33" spans="1:17" x14ac:dyDescent="0.25">
      <c r="A33">
        <v>20230726153033</v>
      </c>
      <c r="B33">
        <v>100</v>
      </c>
      <c r="C33">
        <v>2</v>
      </c>
      <c r="D33">
        <v>0.8</v>
      </c>
      <c r="E33">
        <v>1</v>
      </c>
      <c r="F33">
        <v>641.61500000000001</v>
      </c>
      <c r="G33">
        <v>7212.87</v>
      </c>
      <c r="H33">
        <f t="shared" si="0"/>
        <v>1.7900008890732912</v>
      </c>
      <c r="I33">
        <v>25245</v>
      </c>
      <c r="J33">
        <v>34528</v>
      </c>
      <c r="K33">
        <v>638.73199999999997</v>
      </c>
      <c r="L33">
        <v>641.63900000000001</v>
      </c>
      <c r="M33">
        <v>0.205622</v>
      </c>
      <c r="N33">
        <f t="shared" si="1"/>
        <v>1.1302158131848647</v>
      </c>
      <c r="O33">
        <v>0.208927</v>
      </c>
      <c r="P33">
        <v>287</v>
      </c>
      <c r="Q33">
        <v>34241</v>
      </c>
    </row>
    <row r="34" spans="1:17" x14ac:dyDescent="0.25">
      <c r="A34">
        <v>20230726153347</v>
      </c>
      <c r="B34">
        <v>100</v>
      </c>
      <c r="C34">
        <v>2</v>
      </c>
      <c r="D34">
        <v>1</v>
      </c>
      <c r="E34">
        <v>1</v>
      </c>
      <c r="F34">
        <v>660.21199999999999</v>
      </c>
      <c r="G34">
        <v>7278.67</v>
      </c>
      <c r="H34">
        <f t="shared" si="0"/>
        <v>2.7185885467603206</v>
      </c>
      <c r="I34">
        <v>25475.4</v>
      </c>
      <c r="J34">
        <v>34454</v>
      </c>
      <c r="K34">
        <v>645.95500000000004</v>
      </c>
      <c r="L34">
        <v>660.351</v>
      </c>
      <c r="M34">
        <v>0.20353499999999999</v>
      </c>
      <c r="N34">
        <f t="shared" si="1"/>
        <v>0.10377525525761297</v>
      </c>
      <c r="O34">
        <v>0.21133299999999999</v>
      </c>
      <c r="P34">
        <v>334</v>
      </c>
      <c r="Q34">
        <v>34120</v>
      </c>
    </row>
    <row r="35" spans="1:17" x14ac:dyDescent="0.25">
      <c r="A35">
        <v>20230726153702</v>
      </c>
      <c r="B35">
        <v>100</v>
      </c>
      <c r="C35">
        <v>2</v>
      </c>
      <c r="D35">
        <v>1.5</v>
      </c>
      <c r="E35">
        <v>1</v>
      </c>
      <c r="F35">
        <v>639.81700000000001</v>
      </c>
      <c r="G35">
        <v>7234.57</v>
      </c>
      <c r="H35">
        <f t="shared" si="0"/>
        <v>2.0962372442679467</v>
      </c>
      <c r="I35">
        <v>25321</v>
      </c>
      <c r="J35">
        <v>34743</v>
      </c>
      <c r="K35">
        <v>645</v>
      </c>
      <c r="L35">
        <v>639.73500000000001</v>
      </c>
      <c r="M35">
        <v>0.21146999999999999</v>
      </c>
      <c r="N35">
        <f t="shared" si="1"/>
        <v>4.0064134091400847</v>
      </c>
      <c r="O35">
        <v>0.208179</v>
      </c>
      <c r="P35">
        <v>545</v>
      </c>
      <c r="Q35">
        <v>34198</v>
      </c>
    </row>
    <row r="36" spans="1:17" x14ac:dyDescent="0.25">
      <c r="A36">
        <v>20230726154021</v>
      </c>
      <c r="B36">
        <v>100</v>
      </c>
      <c r="C36">
        <v>2</v>
      </c>
      <c r="D36">
        <v>2</v>
      </c>
      <c r="E36">
        <v>1</v>
      </c>
      <c r="F36">
        <v>660.65300000000002</v>
      </c>
      <c r="G36">
        <v>7314.01</v>
      </c>
      <c r="H36">
        <f t="shared" si="0"/>
        <v>3.2173163252201937</v>
      </c>
      <c r="I36">
        <v>25599</v>
      </c>
      <c r="J36">
        <v>34591</v>
      </c>
      <c r="K36">
        <v>630.77599999999995</v>
      </c>
      <c r="L36">
        <v>661.27800000000002</v>
      </c>
      <c r="M36">
        <v>0.204261</v>
      </c>
      <c r="N36">
        <f t="shared" si="1"/>
        <v>0.46084082548051064</v>
      </c>
      <c r="O36">
        <v>0.211593</v>
      </c>
      <c r="P36">
        <v>709</v>
      </c>
      <c r="Q36">
        <v>33882</v>
      </c>
    </row>
    <row r="37" spans="1:17" x14ac:dyDescent="0.25">
      <c r="A37">
        <v>20230726154334</v>
      </c>
      <c r="B37">
        <v>100</v>
      </c>
      <c r="C37">
        <v>2</v>
      </c>
      <c r="D37">
        <v>5</v>
      </c>
      <c r="E37">
        <v>1</v>
      </c>
      <c r="F37">
        <v>635.11</v>
      </c>
      <c r="G37">
        <v>7095.35</v>
      </c>
      <c r="H37">
        <f t="shared" si="0"/>
        <v>0.13152639771494926</v>
      </c>
      <c r="I37">
        <v>24833.7</v>
      </c>
      <c r="J37">
        <v>34364</v>
      </c>
      <c r="K37">
        <v>629.601</v>
      </c>
      <c r="L37">
        <v>635.40099999999995</v>
      </c>
      <c r="M37">
        <v>0.20502100000000001</v>
      </c>
      <c r="N37">
        <f t="shared" si="1"/>
        <v>0.83462847474966262</v>
      </c>
      <c r="O37">
        <v>0.20655299999999999</v>
      </c>
      <c r="P37">
        <v>1722</v>
      </c>
      <c r="Q37">
        <v>32642</v>
      </c>
    </row>
    <row r="38" spans="1:17" x14ac:dyDescent="0.25">
      <c r="A38">
        <v>20230726154643</v>
      </c>
      <c r="B38">
        <v>100</v>
      </c>
      <c r="C38">
        <v>2</v>
      </c>
      <c r="D38">
        <v>10</v>
      </c>
      <c r="E38">
        <v>1</v>
      </c>
      <c r="F38">
        <v>635.30499999999995</v>
      </c>
      <c r="G38">
        <v>7096.05</v>
      </c>
      <c r="H38">
        <f t="shared" si="0"/>
        <v>0.14140498981800018</v>
      </c>
      <c r="I38">
        <v>24836.2</v>
      </c>
      <c r="J38">
        <v>34284</v>
      </c>
      <c r="K38">
        <v>635.02499999999998</v>
      </c>
      <c r="L38">
        <v>635.33600000000001</v>
      </c>
      <c r="M38">
        <v>0.20638600000000001</v>
      </c>
      <c r="N38">
        <f t="shared" si="1"/>
        <v>1.5059707658712249</v>
      </c>
      <c r="O38">
        <v>0.20704400000000001</v>
      </c>
      <c r="P38">
        <v>3392</v>
      </c>
      <c r="Q38">
        <v>30892</v>
      </c>
    </row>
    <row r="39" spans="1:17" x14ac:dyDescent="0.25">
      <c r="A39">
        <v>20230726154952</v>
      </c>
      <c r="B39">
        <v>100</v>
      </c>
      <c r="C39">
        <v>5</v>
      </c>
      <c r="D39">
        <v>0</v>
      </c>
      <c r="E39">
        <v>1</v>
      </c>
      <c r="F39">
        <v>617.851</v>
      </c>
      <c r="G39">
        <v>7086.03</v>
      </c>
      <c r="I39">
        <v>24801.1</v>
      </c>
      <c r="J39">
        <v>34851</v>
      </c>
      <c r="K39">
        <v>0</v>
      </c>
      <c r="L39">
        <v>617.851</v>
      </c>
      <c r="M39">
        <v>0</v>
      </c>
      <c r="N39" t="s">
        <v>62</v>
      </c>
      <c r="O39">
        <v>0.203324</v>
      </c>
      <c r="P39">
        <v>0</v>
      </c>
      <c r="Q39">
        <v>34851</v>
      </c>
    </row>
    <row r="40" spans="1:17" x14ac:dyDescent="0.25">
      <c r="A40">
        <v>20230726155340</v>
      </c>
      <c r="B40">
        <v>100</v>
      </c>
      <c r="C40">
        <v>5</v>
      </c>
      <c r="D40">
        <v>0.2</v>
      </c>
      <c r="E40">
        <v>1</v>
      </c>
      <c r="F40">
        <v>830.63300000000004</v>
      </c>
      <c r="G40">
        <v>8001.85</v>
      </c>
      <c r="H40">
        <f t="shared" si="0"/>
        <v>12.924303171169196</v>
      </c>
      <c r="I40">
        <v>28006.5</v>
      </c>
      <c r="J40">
        <v>34173</v>
      </c>
      <c r="K40">
        <v>830.07399999999996</v>
      </c>
      <c r="L40">
        <v>830.63499999999999</v>
      </c>
      <c r="M40">
        <v>0.233902</v>
      </c>
      <c r="N40">
        <f t="shared" si="1"/>
        <v>15.039050972831536</v>
      </c>
      <c r="O40">
        <v>0.23415800000000001</v>
      </c>
      <c r="P40">
        <v>81</v>
      </c>
      <c r="Q40">
        <v>34092</v>
      </c>
    </row>
    <row r="41" spans="1:17" x14ac:dyDescent="0.25">
      <c r="A41">
        <v>20230726155722</v>
      </c>
      <c r="B41">
        <v>100</v>
      </c>
      <c r="C41">
        <v>5</v>
      </c>
      <c r="D41">
        <v>0.5</v>
      </c>
      <c r="E41">
        <v>1</v>
      </c>
      <c r="F41">
        <v>796.346</v>
      </c>
      <c r="G41">
        <v>7879.46</v>
      </c>
      <c r="H41">
        <f t="shared" si="0"/>
        <v>11.197101903322457</v>
      </c>
      <c r="I41">
        <v>27578.1</v>
      </c>
      <c r="J41">
        <v>34323</v>
      </c>
      <c r="K41">
        <v>681.298</v>
      </c>
      <c r="L41">
        <v>796.94600000000003</v>
      </c>
      <c r="M41">
        <v>0.209172</v>
      </c>
      <c r="N41">
        <f t="shared" si="1"/>
        <v>2.8761975959552202</v>
      </c>
      <c r="O41">
        <v>0.22967399999999999</v>
      </c>
      <c r="P41">
        <v>178</v>
      </c>
      <c r="Q41">
        <v>34145</v>
      </c>
    </row>
    <row r="42" spans="1:17" x14ac:dyDescent="0.25">
      <c r="A42">
        <v>20230726160055</v>
      </c>
      <c r="B42">
        <v>100</v>
      </c>
      <c r="C42">
        <v>5</v>
      </c>
      <c r="D42">
        <v>0.8</v>
      </c>
      <c r="E42">
        <v>1</v>
      </c>
      <c r="F42">
        <v>738.27599999999995</v>
      </c>
      <c r="G42">
        <v>7637.46</v>
      </c>
      <c r="H42">
        <f t="shared" si="0"/>
        <v>7.7819314905525419</v>
      </c>
      <c r="I42">
        <v>26731.1</v>
      </c>
      <c r="J42">
        <v>34528</v>
      </c>
      <c r="K42">
        <v>701.28899999999999</v>
      </c>
      <c r="L42">
        <v>738.58600000000001</v>
      </c>
      <c r="M42">
        <v>0.21577499999999999</v>
      </c>
      <c r="N42">
        <f t="shared" si="1"/>
        <v>6.1237237119080818</v>
      </c>
      <c r="O42">
        <v>0.22124099999999999</v>
      </c>
      <c r="P42">
        <v>287</v>
      </c>
      <c r="Q42">
        <v>34241</v>
      </c>
    </row>
    <row r="43" spans="1:17" x14ac:dyDescent="0.25">
      <c r="A43">
        <v>20230726160406</v>
      </c>
      <c r="B43">
        <v>100</v>
      </c>
      <c r="C43">
        <v>5</v>
      </c>
      <c r="D43">
        <v>1</v>
      </c>
      <c r="E43">
        <v>1</v>
      </c>
      <c r="F43">
        <v>648.88699999999994</v>
      </c>
      <c r="G43">
        <v>7225.96</v>
      </c>
      <c r="H43">
        <f t="shared" si="0"/>
        <v>1.9747305614003934</v>
      </c>
      <c r="I43">
        <v>25290.9</v>
      </c>
      <c r="J43">
        <v>34454</v>
      </c>
      <c r="K43">
        <v>624.43399999999997</v>
      </c>
      <c r="L43">
        <v>649.12699999999995</v>
      </c>
      <c r="M43">
        <v>0.20106399999999999</v>
      </c>
      <c r="N43">
        <f t="shared" si="1"/>
        <v>-1.1115264307214161</v>
      </c>
      <c r="O43">
        <v>0.209813</v>
      </c>
      <c r="P43">
        <v>334</v>
      </c>
      <c r="Q43">
        <v>34120</v>
      </c>
    </row>
    <row r="44" spans="1:17" x14ac:dyDescent="0.25">
      <c r="A44">
        <v>20230726160708</v>
      </c>
      <c r="B44">
        <v>100</v>
      </c>
      <c r="C44">
        <v>5</v>
      </c>
      <c r="D44">
        <v>1.5</v>
      </c>
      <c r="E44">
        <v>1</v>
      </c>
      <c r="F44">
        <v>640.80700000000002</v>
      </c>
      <c r="G44">
        <v>7249.26</v>
      </c>
      <c r="H44">
        <f t="shared" si="0"/>
        <v>2.3035465556877472</v>
      </c>
      <c r="I44">
        <v>25372.400000000001</v>
      </c>
      <c r="J44">
        <v>34743</v>
      </c>
      <c r="K44">
        <v>644.44000000000005</v>
      </c>
      <c r="L44">
        <v>640.74900000000002</v>
      </c>
      <c r="M44">
        <v>0.21162800000000001</v>
      </c>
      <c r="N44">
        <f t="shared" si="1"/>
        <v>4.0841218941197326</v>
      </c>
      <c r="O44">
        <v>0.20860699999999999</v>
      </c>
      <c r="P44">
        <v>545</v>
      </c>
      <c r="Q44">
        <v>34198</v>
      </c>
    </row>
    <row r="45" spans="1:17" x14ac:dyDescent="0.25">
      <c r="A45">
        <v>20230726161108</v>
      </c>
      <c r="B45">
        <v>100</v>
      </c>
      <c r="C45">
        <v>5</v>
      </c>
      <c r="D45">
        <v>2</v>
      </c>
      <c r="E45">
        <v>1</v>
      </c>
      <c r="F45">
        <v>1007.24</v>
      </c>
      <c r="G45">
        <v>8893.14</v>
      </c>
      <c r="H45">
        <f t="shared" si="0"/>
        <v>25.502432250498515</v>
      </c>
      <c r="I45">
        <v>31126</v>
      </c>
      <c r="J45">
        <v>34173</v>
      </c>
      <c r="K45">
        <v>974.91800000000001</v>
      </c>
      <c r="L45">
        <v>1007.91</v>
      </c>
      <c r="M45">
        <v>0.24937899999999999</v>
      </c>
      <c r="N45">
        <f t="shared" si="1"/>
        <v>22.651039719855987</v>
      </c>
      <c r="O45">
        <v>0.26046599999999998</v>
      </c>
      <c r="P45">
        <v>699</v>
      </c>
      <c r="Q45">
        <v>33474</v>
      </c>
    </row>
    <row r="46" spans="1:17" x14ac:dyDescent="0.25">
      <c r="A46">
        <v>20230726161420</v>
      </c>
      <c r="B46">
        <v>100</v>
      </c>
      <c r="C46">
        <v>5</v>
      </c>
      <c r="D46">
        <v>5</v>
      </c>
      <c r="E46">
        <v>1</v>
      </c>
      <c r="F46">
        <v>642.05399999999997</v>
      </c>
      <c r="G46">
        <v>7128.16</v>
      </c>
      <c r="H46">
        <f t="shared" si="0"/>
        <v>0.5945501218594913</v>
      </c>
      <c r="I46">
        <v>24948.6</v>
      </c>
      <c r="J46">
        <v>34364</v>
      </c>
      <c r="K46">
        <v>647.90700000000004</v>
      </c>
      <c r="L46">
        <v>641.74599999999998</v>
      </c>
      <c r="M46">
        <v>0.20736599999999999</v>
      </c>
      <c r="N46">
        <f t="shared" si="1"/>
        <v>1.987960103086694</v>
      </c>
      <c r="O46">
        <v>0.20743400000000001</v>
      </c>
      <c r="P46">
        <v>1722</v>
      </c>
      <c r="Q46">
        <v>32642</v>
      </c>
    </row>
    <row r="47" spans="1:17" x14ac:dyDescent="0.25">
      <c r="A47">
        <v>20230726161721</v>
      </c>
      <c r="B47">
        <v>100</v>
      </c>
      <c r="C47">
        <v>5</v>
      </c>
      <c r="D47">
        <v>10</v>
      </c>
      <c r="E47">
        <v>1</v>
      </c>
      <c r="F47">
        <v>639.23199999999997</v>
      </c>
      <c r="G47">
        <v>7100.84</v>
      </c>
      <c r="H47">
        <f t="shared" si="0"/>
        <v>0.20900278435175126</v>
      </c>
      <c r="I47">
        <v>24853</v>
      </c>
      <c r="J47">
        <v>34267</v>
      </c>
      <c r="K47">
        <v>646.09199999999998</v>
      </c>
      <c r="L47">
        <v>638.48299999999995</v>
      </c>
      <c r="M47">
        <v>0.20763000000000001</v>
      </c>
      <c r="N47">
        <f t="shared" si="1"/>
        <v>2.1178021286222997</v>
      </c>
      <c r="O47">
        <v>0.207176</v>
      </c>
      <c r="P47">
        <v>3375</v>
      </c>
      <c r="Q47">
        <v>30892</v>
      </c>
    </row>
    <row r="48" spans="1:17" x14ac:dyDescent="0.25">
      <c r="A48">
        <v>20230726162023</v>
      </c>
      <c r="B48">
        <v>100</v>
      </c>
      <c r="C48">
        <v>10</v>
      </c>
      <c r="D48">
        <v>0</v>
      </c>
      <c r="E48">
        <v>1</v>
      </c>
      <c r="F48">
        <v>617.851</v>
      </c>
      <c r="G48">
        <v>7086.03</v>
      </c>
      <c r="I48">
        <v>24801.1</v>
      </c>
      <c r="J48">
        <v>34851</v>
      </c>
      <c r="K48">
        <v>0</v>
      </c>
      <c r="L48">
        <v>617.851</v>
      </c>
      <c r="M48">
        <v>0</v>
      </c>
      <c r="N48" t="s">
        <v>63</v>
      </c>
      <c r="O48">
        <v>0.203324</v>
      </c>
      <c r="P48">
        <v>0</v>
      </c>
      <c r="Q48">
        <v>34851</v>
      </c>
    </row>
    <row r="49" spans="1:17" x14ac:dyDescent="0.25">
      <c r="A49">
        <v>20230726162401</v>
      </c>
      <c r="B49">
        <v>100</v>
      </c>
      <c r="C49">
        <v>10</v>
      </c>
      <c r="D49">
        <v>0.2</v>
      </c>
      <c r="E49">
        <v>1</v>
      </c>
      <c r="F49">
        <v>838.1</v>
      </c>
      <c r="G49">
        <v>8034.92</v>
      </c>
      <c r="H49">
        <f t="shared" si="0"/>
        <v>13.390996086666304</v>
      </c>
      <c r="I49">
        <v>28122.2</v>
      </c>
      <c r="J49">
        <v>34194</v>
      </c>
      <c r="K49">
        <v>724.01199999999994</v>
      </c>
      <c r="L49">
        <v>838.37099999999998</v>
      </c>
      <c r="M49">
        <v>0.21973000000000001</v>
      </c>
      <c r="N49">
        <f t="shared" si="1"/>
        <v>8.0688949656705571</v>
      </c>
      <c r="O49">
        <v>0.235016</v>
      </c>
      <c r="P49">
        <v>81</v>
      </c>
      <c r="Q49">
        <v>34113</v>
      </c>
    </row>
    <row r="50" spans="1:17" x14ac:dyDescent="0.25">
      <c r="A50">
        <v>20230726162701</v>
      </c>
      <c r="B50">
        <v>100</v>
      </c>
      <c r="C50">
        <v>10</v>
      </c>
      <c r="D50">
        <v>0.5</v>
      </c>
      <c r="E50">
        <v>1</v>
      </c>
      <c r="F50">
        <v>666.27700000000004</v>
      </c>
      <c r="G50">
        <v>7280.52</v>
      </c>
      <c r="H50">
        <f t="shared" si="0"/>
        <v>2.7446962544612528</v>
      </c>
      <c r="I50">
        <v>25481.8</v>
      </c>
      <c r="J50">
        <v>34490</v>
      </c>
      <c r="K50">
        <v>586.48900000000003</v>
      </c>
      <c r="L50">
        <v>666.69100000000003</v>
      </c>
      <c r="M50">
        <v>0.198181</v>
      </c>
      <c r="N50">
        <f t="shared" si="1"/>
        <v>-2.5294603686726647</v>
      </c>
      <c r="O50">
        <v>0.21115800000000001</v>
      </c>
      <c r="P50">
        <v>178</v>
      </c>
      <c r="Q50">
        <v>34312</v>
      </c>
    </row>
    <row r="51" spans="1:17" x14ac:dyDescent="0.25">
      <c r="A51">
        <v>20230726163009</v>
      </c>
      <c r="B51">
        <v>100</v>
      </c>
      <c r="C51">
        <v>10</v>
      </c>
      <c r="D51">
        <v>0.8</v>
      </c>
      <c r="E51">
        <v>1</v>
      </c>
      <c r="F51">
        <v>729.46500000000003</v>
      </c>
      <c r="G51">
        <v>7551.84</v>
      </c>
      <c r="H51">
        <f t="shared" si="0"/>
        <v>6.5736385536047743</v>
      </c>
      <c r="I51">
        <v>26431.4</v>
      </c>
      <c r="J51">
        <v>34392</v>
      </c>
      <c r="K51">
        <v>750.95399999999995</v>
      </c>
      <c r="L51">
        <v>729.28599999999994</v>
      </c>
      <c r="M51">
        <v>0.22261300000000001</v>
      </c>
      <c r="N51">
        <f t="shared" si="1"/>
        <v>9.4868289036218059</v>
      </c>
      <c r="O51">
        <v>0.219556</v>
      </c>
      <c r="P51">
        <v>284</v>
      </c>
      <c r="Q51">
        <v>34108</v>
      </c>
    </row>
    <row r="52" spans="1:17" x14ac:dyDescent="0.25">
      <c r="A52">
        <v>20230726163333</v>
      </c>
      <c r="B52">
        <v>100</v>
      </c>
      <c r="C52">
        <v>10</v>
      </c>
      <c r="D52">
        <v>1</v>
      </c>
      <c r="E52">
        <v>1</v>
      </c>
      <c r="F52">
        <v>783.18299999999999</v>
      </c>
      <c r="G52">
        <v>7846.6</v>
      </c>
      <c r="H52">
        <f t="shared" si="0"/>
        <v>10.733372565456266</v>
      </c>
      <c r="I52">
        <v>27463.1</v>
      </c>
      <c r="J52">
        <v>34306</v>
      </c>
      <c r="K52">
        <v>742.48199999999997</v>
      </c>
      <c r="L52">
        <v>783.58100000000002</v>
      </c>
      <c r="M52">
        <v>0.21829299999999999</v>
      </c>
      <c r="N52">
        <f t="shared" si="1"/>
        <v>7.362141213039278</v>
      </c>
      <c r="O52">
        <v>0.228826</v>
      </c>
      <c r="P52">
        <v>332</v>
      </c>
      <c r="Q52">
        <v>33974</v>
      </c>
    </row>
    <row r="53" spans="1:17" x14ac:dyDescent="0.25">
      <c r="A53">
        <v>20230727072539</v>
      </c>
      <c r="B53">
        <v>100</v>
      </c>
      <c r="C53">
        <v>10</v>
      </c>
      <c r="D53">
        <v>1.5</v>
      </c>
      <c r="E53">
        <v>1</v>
      </c>
      <c r="F53">
        <v>647.60400000000004</v>
      </c>
      <c r="G53">
        <v>7284.25</v>
      </c>
      <c r="H53">
        <f t="shared" si="0"/>
        <v>2.7973350380960884</v>
      </c>
      <c r="I53">
        <v>25494.9</v>
      </c>
      <c r="J53">
        <v>34743</v>
      </c>
      <c r="K53">
        <v>651.67499999999995</v>
      </c>
      <c r="L53">
        <v>647.53899999999999</v>
      </c>
      <c r="M53">
        <v>0.213398</v>
      </c>
      <c r="N53">
        <f t="shared" si="1"/>
        <v>4.9546536562334005</v>
      </c>
      <c r="O53">
        <v>0.20960100000000001</v>
      </c>
      <c r="P53">
        <v>545</v>
      </c>
      <c r="Q53">
        <v>34198</v>
      </c>
    </row>
    <row r="54" spans="1:17" x14ac:dyDescent="0.25">
      <c r="A54">
        <v>20230727072832</v>
      </c>
      <c r="B54">
        <v>100</v>
      </c>
      <c r="C54">
        <v>10</v>
      </c>
      <c r="D54">
        <v>2</v>
      </c>
      <c r="E54">
        <v>1</v>
      </c>
      <c r="F54">
        <v>645.67999999999995</v>
      </c>
      <c r="G54">
        <v>7215.27</v>
      </c>
      <c r="H54">
        <f t="shared" si="0"/>
        <v>1.8238703477123395</v>
      </c>
      <c r="I54">
        <v>25253.5</v>
      </c>
      <c r="J54">
        <v>34591</v>
      </c>
      <c r="K54">
        <v>633.38900000000001</v>
      </c>
      <c r="L54">
        <v>645.93700000000001</v>
      </c>
      <c r="M54">
        <v>0.20458499999999999</v>
      </c>
      <c r="N54">
        <f t="shared" si="1"/>
        <v>0.62019240227419503</v>
      </c>
      <c r="O54">
        <v>0.208672</v>
      </c>
      <c r="P54">
        <v>709</v>
      </c>
      <c r="Q54">
        <v>33882</v>
      </c>
    </row>
    <row r="55" spans="1:17" x14ac:dyDescent="0.25">
      <c r="A55">
        <v>20230727073125</v>
      </c>
      <c r="B55">
        <v>100</v>
      </c>
      <c r="C55">
        <v>10</v>
      </c>
      <c r="D55">
        <v>5</v>
      </c>
      <c r="E55">
        <v>1</v>
      </c>
      <c r="F55">
        <v>642.35400000000004</v>
      </c>
      <c r="G55">
        <v>7122.89</v>
      </c>
      <c r="H55">
        <f t="shared" si="0"/>
        <v>0.52017843559793819</v>
      </c>
      <c r="I55">
        <v>24930.1</v>
      </c>
      <c r="J55">
        <v>34364</v>
      </c>
      <c r="K55">
        <v>639.57500000000005</v>
      </c>
      <c r="L55">
        <v>642.50099999999998</v>
      </c>
      <c r="M55">
        <v>0.206931</v>
      </c>
      <c r="N55">
        <f t="shared" si="1"/>
        <v>1.7740158564655422</v>
      </c>
      <c r="O55">
        <v>0.20729600000000001</v>
      </c>
      <c r="P55">
        <v>1722</v>
      </c>
      <c r="Q55">
        <v>32642</v>
      </c>
    </row>
    <row r="56" spans="1:17" x14ac:dyDescent="0.25">
      <c r="A56">
        <v>20230727073423</v>
      </c>
      <c r="B56">
        <v>100</v>
      </c>
      <c r="C56">
        <v>10</v>
      </c>
      <c r="D56">
        <v>10</v>
      </c>
      <c r="E56">
        <v>1</v>
      </c>
      <c r="F56">
        <v>679.60400000000004</v>
      </c>
      <c r="G56">
        <v>7297.52</v>
      </c>
      <c r="H56">
        <f t="shared" si="0"/>
        <v>2.9846049198211229</v>
      </c>
      <c r="I56">
        <v>25541.3</v>
      </c>
      <c r="J56">
        <v>34278</v>
      </c>
      <c r="K56">
        <v>688.17399999999998</v>
      </c>
      <c r="L56">
        <v>678.66399999999999</v>
      </c>
      <c r="M56">
        <v>0.212894</v>
      </c>
      <c r="N56">
        <f t="shared" si="1"/>
        <v>4.7067734256654381</v>
      </c>
      <c r="O56">
        <v>0.212892</v>
      </c>
      <c r="P56">
        <v>3386</v>
      </c>
      <c r="Q56">
        <v>30892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raw_data</vt:lpstr>
      <vt:lpstr>100demand</vt:lpstr>
      <vt:lpstr>70demand</vt:lpstr>
      <vt:lpstr>120demand</vt:lpstr>
      <vt:lpstr>25%fleet</vt:lpstr>
      <vt:lpstr>100%ice</vt:lpstr>
      <vt:lpstr>100%BEV</vt:lpstr>
      <vt:lpstr>3%ICE&amp;94%BEV</vt:lpstr>
      <vt:lpstr>ICE Energy vs TravelTime</vt:lpstr>
      <vt:lpstr>ICE Energy vs TravelTime 2hour</vt:lpstr>
      <vt:lpstr>market_fleet_binomial_route</vt:lpstr>
      <vt:lpstr>market fleet &amp; left turn yield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Dong Li</cp:lastModifiedBy>
  <dcterms:created xsi:type="dcterms:W3CDTF">2023-07-26T11:24:28Z</dcterms:created>
  <dcterms:modified xsi:type="dcterms:W3CDTF">2023-08-01T17:06:29Z</dcterms:modified>
</cp:coreProperties>
</file>