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work/Projects/Fleeting_modeling_SAO/results/new_results/"/>
    </mc:Choice>
  </mc:AlternateContent>
  <xr:revisionPtr revIDLastSave="0" documentId="13_ncr:1_{7DBB0B57-AF39-5643-9D04-1ED36694270F}" xr6:coauthVersionLast="47" xr6:coauthVersionMax="47" xr10:uidLastSave="{00000000-0000-0000-0000-000000000000}"/>
  <bookViews>
    <workbookView xWindow="-38560" yWindow="500" windowWidth="38400" windowHeight="21100" xr2:uid="{00000000-000D-0000-FFFF-FFFF00000000}"/>
  </bookViews>
  <sheets>
    <sheet name="Sheet1" sheetId="1" r:id="rId1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" i="1" l="1"/>
  <c r="U60" i="1"/>
  <c r="U57" i="1"/>
  <c r="U52" i="1"/>
  <c r="U72" i="1"/>
  <c r="U64" i="1"/>
  <c r="U55" i="1"/>
  <c r="U36" i="1"/>
  <c r="U11" i="1"/>
  <c r="U3" i="1"/>
  <c r="U20" i="1"/>
  <c r="V60" i="1"/>
  <c r="V57" i="1"/>
  <c r="V52" i="1"/>
  <c r="V20" i="1"/>
  <c r="V11" i="1"/>
  <c r="V3" i="1"/>
</calcChain>
</file>

<file path=xl/sharedStrings.xml><?xml version="1.0" encoding="utf-8"?>
<sst xmlns="http://schemas.openxmlformats.org/spreadsheetml/2006/main" count="10" uniqueCount="10">
  <si>
    <t>Vehicle Type</t>
  </si>
  <si>
    <t>Model Year</t>
  </si>
  <si>
    <t>Light-duty truck</t>
  </si>
  <si>
    <t>Medium-duty truck</t>
  </si>
  <si>
    <t>SUV</t>
  </si>
  <si>
    <t>Security Patrol</t>
  </si>
  <si>
    <t>Sedan</t>
  </si>
  <si>
    <t>L50_fixed</t>
  </si>
  <si>
    <t>have two valid data points to fit the model</t>
  </si>
  <si>
    <t>a_est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</si>
</sst>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"/>
  <sheetViews>
    <sheetView tabSelected="1" workbookViewId="0">
      <pane ySplit="1" topLeftCell="A2" activePane="bottomLeft" state="frozen"/>
      <selection pane="bottomLeft" activeCell="AB24" sqref="AB24"/>
    </sheetView>
  </sheetViews>
  <sheetFormatPr baseColWidth="10" defaultColWidth="8.83203125" defaultRowHeight="15" x14ac:dyDescent="0.2"/>
  <cols>
    <col min="1" max="1" width="16.33203125" bestFit="1" customWidth="1"/>
    <col min="2" max="2" width="10.1640625" bestFit="1" customWidth="1"/>
  </cols>
  <sheetData>
    <row r="1" spans="1:24" x14ac:dyDescent="0.2">
      <c r="A1" s="1" t="s">
        <v>0</v>
      </c>
      <c r="B1" s="1" t="s">
        <v>1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U1" s="4" t="s">
        <v>7</v>
      </c>
      <c r="V1" s="6" t="s">
        <v>9</v>
      </c>
      <c r="W1" s="5"/>
      <c r="X1" t="s">
        <v>8</v>
      </c>
    </row>
    <row r="2" spans="1:24" x14ac:dyDescent="0.2">
      <c r="A2" s="7" t="s">
        <v>2</v>
      </c>
      <c r="B2" s="2">
        <v>2008</v>
      </c>
      <c r="C2" s="3">
        <v>1</v>
      </c>
      <c r="D2" s="3">
        <v>1</v>
      </c>
      <c r="E2" s="3">
        <v>1</v>
      </c>
      <c r="F2" s="3">
        <v>0.99629629629629635</v>
      </c>
      <c r="G2" s="3">
        <v>0.97407407407407409</v>
      </c>
      <c r="H2" s="3">
        <v>1.4814814814814821E-2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U2" s="4"/>
      <c r="V2" s="6"/>
    </row>
    <row r="3" spans="1:24" x14ac:dyDescent="0.2">
      <c r="A3" s="7"/>
      <c r="B3" s="2">
        <v>2009</v>
      </c>
      <c r="C3" s="3">
        <v>1</v>
      </c>
      <c r="D3" s="3">
        <v>1</v>
      </c>
      <c r="E3" s="3">
        <v>1</v>
      </c>
      <c r="F3" s="3">
        <v>1</v>
      </c>
      <c r="G3" s="3">
        <v>0.625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U3" s="4">
        <f ca="1">5+(0.5-H3)/((G3-H3))*(4-5)</f>
        <v>4.2</v>
      </c>
      <c r="V3" s="6">
        <f ca="1">LN(1/G3-1)/(4/U3-1)</f>
        <v>10.727338099085788</v>
      </c>
    </row>
    <row r="4" spans="1:24" x14ac:dyDescent="0.2">
      <c r="A4" s="7"/>
      <c r="B4" s="2">
        <v>2010</v>
      </c>
      <c r="C4" s="3">
        <v>1</v>
      </c>
      <c r="D4" s="3">
        <v>1</v>
      </c>
      <c r="E4" s="3">
        <v>0.99236641221374045</v>
      </c>
      <c r="F4" s="3">
        <v>0.98854961832061072</v>
      </c>
      <c r="G4" s="3">
        <v>0.91984732824427484</v>
      </c>
      <c r="H4" s="3">
        <v>0.65648854961832059</v>
      </c>
      <c r="I4" s="3">
        <v>0.64885496183206104</v>
      </c>
      <c r="J4" s="3">
        <v>0.64885496183206104</v>
      </c>
      <c r="K4" s="3">
        <v>6.4885496183206104E-2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U4" s="4"/>
      <c r="V4" s="6"/>
    </row>
    <row r="5" spans="1:24" x14ac:dyDescent="0.2">
      <c r="A5" s="7"/>
      <c r="B5" s="2">
        <v>2011</v>
      </c>
      <c r="C5" s="3">
        <v>1</v>
      </c>
      <c r="D5" s="3">
        <v>0.99406528189910981</v>
      </c>
      <c r="E5" s="3">
        <v>0.98813056379821962</v>
      </c>
      <c r="F5" s="3">
        <v>0.98813056379821962</v>
      </c>
      <c r="G5" s="3">
        <v>0.85459940652818989</v>
      </c>
      <c r="H5" s="3">
        <v>0.58456973293768544</v>
      </c>
      <c r="I5" s="3">
        <v>0.57270029673590506</v>
      </c>
      <c r="J5" s="3">
        <v>0.56379821958456977</v>
      </c>
      <c r="K5" s="3">
        <v>4.4510385756676561E-2</v>
      </c>
      <c r="L5" s="3">
        <v>5.9347181008902079E-3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U5" s="4"/>
      <c r="V5" s="6"/>
    </row>
    <row r="6" spans="1:24" x14ac:dyDescent="0.2">
      <c r="A6" s="7"/>
      <c r="B6" s="2">
        <v>2012</v>
      </c>
      <c r="C6" s="3">
        <v>1</v>
      </c>
      <c r="D6" s="3">
        <v>1</v>
      </c>
      <c r="E6" s="3">
        <v>0.8</v>
      </c>
      <c r="F6" s="3">
        <v>0.4</v>
      </c>
      <c r="G6" s="3">
        <v>0.2</v>
      </c>
      <c r="H6" s="3">
        <v>0.2</v>
      </c>
      <c r="I6" s="3">
        <v>0.2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U6" s="4"/>
      <c r="V6" s="6"/>
    </row>
    <row r="7" spans="1:24" x14ac:dyDescent="0.2">
      <c r="A7" s="7"/>
      <c r="B7" s="2">
        <v>2013</v>
      </c>
      <c r="C7" s="3">
        <v>1</v>
      </c>
      <c r="D7" s="3">
        <v>1</v>
      </c>
      <c r="E7" s="3">
        <v>0.998914223669924</v>
      </c>
      <c r="F7" s="3">
        <v>0.99565689467969598</v>
      </c>
      <c r="G7" s="3">
        <v>0.99239956568946797</v>
      </c>
      <c r="H7" s="3">
        <v>0.99239956568946797</v>
      </c>
      <c r="I7" s="3">
        <v>0.98262757871878392</v>
      </c>
      <c r="J7" s="3">
        <v>0.89467969598262753</v>
      </c>
      <c r="K7" s="3">
        <v>0.72095548317046687</v>
      </c>
      <c r="L7" s="3">
        <v>0.64929424538545055</v>
      </c>
      <c r="M7" s="3">
        <v>0.62214983713355054</v>
      </c>
      <c r="N7" s="3">
        <v>3.3659066232356143E-2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U7" s="4"/>
      <c r="V7" s="6"/>
    </row>
    <row r="8" spans="1:24" x14ac:dyDescent="0.2">
      <c r="A8" s="7"/>
      <c r="B8" s="2">
        <v>2014</v>
      </c>
      <c r="C8" s="3">
        <v>1</v>
      </c>
      <c r="D8" s="3">
        <v>1</v>
      </c>
      <c r="E8" s="3">
        <v>0.99376947040498442</v>
      </c>
      <c r="F8" s="3">
        <v>0.99065420560747663</v>
      </c>
      <c r="G8" s="3">
        <v>0.99065420560747663</v>
      </c>
      <c r="H8" s="3">
        <v>0.98753894080996885</v>
      </c>
      <c r="I8" s="3">
        <v>0.95327102803738317</v>
      </c>
      <c r="J8" s="3">
        <v>0.87850467289719625</v>
      </c>
      <c r="K8" s="3">
        <v>0.80062305295950154</v>
      </c>
      <c r="L8" s="3">
        <v>0.77881619937694702</v>
      </c>
      <c r="M8" s="3">
        <v>5.6074766355140193E-2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U8" s="4"/>
      <c r="V8" s="6"/>
    </row>
    <row r="9" spans="1:24" x14ac:dyDescent="0.2">
      <c r="A9" s="7"/>
      <c r="B9" s="2">
        <v>2015</v>
      </c>
      <c r="C9" s="3">
        <v>1</v>
      </c>
      <c r="D9" s="3">
        <v>0.99658314350797261</v>
      </c>
      <c r="E9" s="3">
        <v>0.97835990888382685</v>
      </c>
      <c r="F9" s="3">
        <v>0.9738041002277904</v>
      </c>
      <c r="G9" s="3">
        <v>0.97152619589977218</v>
      </c>
      <c r="H9" s="3">
        <v>0.96469248291571752</v>
      </c>
      <c r="I9" s="3">
        <v>0.92369020501138954</v>
      </c>
      <c r="J9" s="3">
        <v>0.82232346241457854</v>
      </c>
      <c r="K9" s="3">
        <v>0.79840546697038728</v>
      </c>
      <c r="L9" s="3">
        <v>0.48291571753986329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U9" s="4"/>
      <c r="V9" s="6"/>
    </row>
    <row r="10" spans="1:24" x14ac:dyDescent="0.2">
      <c r="A10" s="7"/>
      <c r="B10" s="2">
        <v>2016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0.7142857142857143</v>
      </c>
      <c r="I10" s="3">
        <v>0.5714285714285714</v>
      </c>
      <c r="J10" s="3">
        <v>0.5714285714285714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U10" s="4"/>
      <c r="V10" s="6"/>
    </row>
    <row r="11" spans="1:24" x14ac:dyDescent="0.2">
      <c r="A11" s="7"/>
      <c r="B11" s="2">
        <v>2017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0.33333333333333331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U11" s="4">
        <f ca="1">7+(0.5-J11)/((I11-J11))*(-1)</f>
        <v>6.75</v>
      </c>
      <c r="V11" s="6">
        <f ca="1">LN(1/J11-1)/(7/U11-1)</f>
        <v>5.8196451200032957</v>
      </c>
    </row>
    <row r="12" spans="1:24" x14ac:dyDescent="0.2">
      <c r="A12" s="7"/>
      <c r="B12" s="2">
        <v>2018</v>
      </c>
      <c r="C12" s="3">
        <v>0.99806949806949807</v>
      </c>
      <c r="D12" s="3">
        <v>0.99227799227799229</v>
      </c>
      <c r="E12" s="3">
        <v>0.99034749034749037</v>
      </c>
      <c r="F12" s="3">
        <v>0.98455598455598459</v>
      </c>
      <c r="G12" s="3">
        <v>0.97104247104247099</v>
      </c>
      <c r="H12" s="3">
        <v>0.96911196911196906</v>
      </c>
      <c r="I12" s="3">
        <v>3.8610038610038611E-3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U12" s="4"/>
      <c r="V12" s="6"/>
    </row>
    <row r="13" spans="1:24" x14ac:dyDescent="0.2">
      <c r="A13" s="7"/>
      <c r="B13" s="2">
        <v>2019</v>
      </c>
      <c r="C13" s="3">
        <v>1</v>
      </c>
      <c r="D13" s="3">
        <v>1</v>
      </c>
      <c r="E13" s="3">
        <v>0.99375000000000002</v>
      </c>
      <c r="F13" s="3">
        <v>0.98906249999999996</v>
      </c>
      <c r="G13" s="3">
        <v>0.98124999999999996</v>
      </c>
      <c r="H13" s="3">
        <v>0.7109375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U13" s="4"/>
      <c r="V13" s="6"/>
    </row>
    <row r="14" spans="1:24" x14ac:dyDescent="0.2">
      <c r="A14" s="7"/>
      <c r="B14" s="1">
        <v>2020</v>
      </c>
      <c r="C14">
        <v>0.99047619047619051</v>
      </c>
      <c r="D14">
        <v>0.99047619047619051</v>
      </c>
      <c r="E14">
        <v>0.97142857142857142</v>
      </c>
      <c r="F14">
        <v>0.96190476190476193</v>
      </c>
      <c r="G14">
        <v>5.7142857142857141E-2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 s="4"/>
      <c r="V14" s="6"/>
    </row>
    <row r="15" spans="1:24" x14ac:dyDescent="0.2">
      <c r="A15" s="7"/>
      <c r="B15" s="1">
        <v>2021</v>
      </c>
      <c r="C15">
        <v>1</v>
      </c>
      <c r="D15">
        <v>0.93333333333333335</v>
      </c>
      <c r="E15">
        <v>0.9</v>
      </c>
      <c r="F15">
        <v>0.3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 s="4"/>
      <c r="V15" s="6"/>
    </row>
    <row r="16" spans="1:24" x14ac:dyDescent="0.2">
      <c r="A16" s="7"/>
      <c r="B16" s="1">
        <v>2022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 s="4"/>
      <c r="V16" s="6"/>
    </row>
    <row r="17" spans="1:22" x14ac:dyDescent="0.2">
      <c r="A17" s="7"/>
      <c r="B17" s="1">
        <v>2023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 s="4"/>
      <c r="V17" s="6"/>
    </row>
    <row r="18" spans="1:22" x14ac:dyDescent="0.2">
      <c r="A18" s="7"/>
      <c r="B18" s="1">
        <v>2024</v>
      </c>
      <c r="C18">
        <v>0.27272727272727271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 s="4"/>
      <c r="V18" s="6"/>
    </row>
    <row r="19" spans="1:22" x14ac:dyDescent="0.2">
      <c r="A19" s="7"/>
      <c r="B19" s="1">
        <v>2025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 s="4"/>
      <c r="V19" s="6"/>
    </row>
    <row r="20" spans="1:22" x14ac:dyDescent="0.2">
      <c r="A20" s="7" t="s">
        <v>3</v>
      </c>
      <c r="B20" s="2">
        <v>2008</v>
      </c>
      <c r="C20" s="3">
        <v>1</v>
      </c>
      <c r="D20" s="3">
        <v>1</v>
      </c>
      <c r="E20" s="3">
        <v>1</v>
      </c>
      <c r="F20" s="3">
        <v>1</v>
      </c>
      <c r="G20" s="3">
        <v>0.44444444444444442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U20" s="4">
        <f ca="1">4+(0.5-G20)/((F20-G20))*(-1)</f>
        <v>3.9</v>
      </c>
      <c r="V20" s="6">
        <f ca="1">LN(1/G20-1)/(4/U20-1)</f>
        <v>0.77750017655220172</v>
      </c>
    </row>
    <row r="21" spans="1:22" x14ac:dyDescent="0.2">
      <c r="A21" s="7"/>
      <c r="B21" s="2">
        <v>2009</v>
      </c>
      <c r="C21" s="3">
        <v>1</v>
      </c>
      <c r="D21" s="3">
        <v>1</v>
      </c>
      <c r="E21" s="3">
        <v>0.99555555555555553</v>
      </c>
      <c r="F21" s="3">
        <v>0.98222222222222222</v>
      </c>
      <c r="G21" s="3">
        <v>0.96444444444444444</v>
      </c>
      <c r="H21" s="3">
        <v>0.64444444444444449</v>
      </c>
      <c r="I21" s="3">
        <v>0.5955555555555555</v>
      </c>
      <c r="J21" s="3">
        <v>0.56444444444444442</v>
      </c>
      <c r="K21" s="3">
        <v>0.55555555555555558</v>
      </c>
      <c r="L21" s="3">
        <v>0.5377777777777778</v>
      </c>
      <c r="M21" s="3">
        <v>0.29777777777777781</v>
      </c>
      <c r="N21" s="3">
        <v>0.16888888888888889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U21" s="4"/>
      <c r="V21" s="6"/>
    </row>
    <row r="22" spans="1:22" x14ac:dyDescent="0.2">
      <c r="A22" s="7"/>
      <c r="B22" s="2">
        <v>2010</v>
      </c>
      <c r="C22" s="3">
        <v>1</v>
      </c>
      <c r="D22" s="3">
        <v>1</v>
      </c>
      <c r="E22" s="3">
        <v>1</v>
      </c>
      <c r="F22" s="3">
        <v>1</v>
      </c>
      <c r="G22" s="3">
        <v>0.87179487179487181</v>
      </c>
      <c r="H22" s="3">
        <v>2.564102564102564E-2</v>
      </c>
      <c r="I22" s="3">
        <v>2.564102564102564E-2</v>
      </c>
      <c r="J22" s="3">
        <v>2.564102564102564E-2</v>
      </c>
      <c r="K22" s="3">
        <v>2.564102564102564E-2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U22" s="4"/>
      <c r="V22" s="6"/>
    </row>
    <row r="23" spans="1:22" x14ac:dyDescent="0.2">
      <c r="A23" s="7"/>
      <c r="B23" s="2">
        <v>2011</v>
      </c>
      <c r="C23" s="3">
        <v>1</v>
      </c>
      <c r="D23" s="3">
        <v>0.99328859060402686</v>
      </c>
      <c r="E23" s="3">
        <v>0.99328859060402686</v>
      </c>
      <c r="F23" s="3">
        <v>0.97986577181208057</v>
      </c>
      <c r="G23" s="3">
        <v>0.90604026845637586</v>
      </c>
      <c r="H23" s="3">
        <v>0.81879194630872487</v>
      </c>
      <c r="I23" s="3">
        <v>0.77852348993288589</v>
      </c>
      <c r="J23" s="3">
        <v>0.75838926174496646</v>
      </c>
      <c r="K23" s="3">
        <v>7.3825503355704702E-2</v>
      </c>
      <c r="L23" s="3">
        <v>6.7114093959731542E-3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U23" s="4"/>
      <c r="V23" s="6"/>
    </row>
    <row r="24" spans="1:22" x14ac:dyDescent="0.2">
      <c r="A24" s="7"/>
      <c r="B24" s="2">
        <v>2012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U24" s="4"/>
      <c r="V24" s="6"/>
    </row>
    <row r="25" spans="1:22" x14ac:dyDescent="0.2">
      <c r="A25" s="7"/>
      <c r="B25" s="2">
        <v>2013</v>
      </c>
      <c r="C25" s="3">
        <v>1</v>
      </c>
      <c r="D25" s="3">
        <v>1</v>
      </c>
      <c r="E25" s="3">
        <v>1</v>
      </c>
      <c r="F25" s="3">
        <v>1</v>
      </c>
      <c r="G25" s="3">
        <v>0.98657718120805371</v>
      </c>
      <c r="H25" s="3">
        <v>0.98657718120805371</v>
      </c>
      <c r="I25" s="3">
        <v>0.97315436241610742</v>
      </c>
      <c r="J25" s="3">
        <v>0.93288590604026844</v>
      </c>
      <c r="K25" s="3">
        <v>0.55033557046979864</v>
      </c>
      <c r="L25" s="3">
        <v>0.33557046979865768</v>
      </c>
      <c r="M25" s="3">
        <v>0.30201342281879201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U25" s="4"/>
      <c r="V25" s="6"/>
    </row>
    <row r="26" spans="1:22" x14ac:dyDescent="0.2">
      <c r="A26" s="7"/>
      <c r="B26" s="2">
        <v>2014</v>
      </c>
      <c r="C26" s="3">
        <v>1</v>
      </c>
      <c r="D26" s="3">
        <v>0.99450549450549453</v>
      </c>
      <c r="E26" s="3">
        <v>0.96703296703296704</v>
      </c>
      <c r="F26" s="3">
        <v>0.96153846153846156</v>
      </c>
      <c r="G26" s="3">
        <v>0.95604395604395609</v>
      </c>
      <c r="H26" s="3">
        <v>0.9505494505494505</v>
      </c>
      <c r="I26" s="3">
        <v>0.91758241758241754</v>
      </c>
      <c r="J26" s="3">
        <v>0.76923076923076927</v>
      </c>
      <c r="K26" s="3">
        <v>0.54395604395604391</v>
      </c>
      <c r="L26" s="3">
        <v>0.51098901098901095</v>
      </c>
      <c r="M26" s="3">
        <v>0.29120879120879117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U26" s="4"/>
      <c r="V26" s="6"/>
    </row>
    <row r="27" spans="1:22" x14ac:dyDescent="0.2">
      <c r="A27" s="7"/>
      <c r="B27" s="2">
        <v>2015</v>
      </c>
      <c r="C27" s="3">
        <v>1</v>
      </c>
      <c r="D27" s="3">
        <v>0.98571428571428577</v>
      </c>
      <c r="E27" s="3">
        <v>0.98571428571428577</v>
      </c>
      <c r="F27" s="3">
        <v>0.97142857142857142</v>
      </c>
      <c r="G27" s="3">
        <v>0.95714285714285718</v>
      </c>
      <c r="H27" s="3">
        <v>0.95714285714285718</v>
      </c>
      <c r="I27" s="3">
        <v>0.8571428571428571</v>
      </c>
      <c r="J27" s="3">
        <v>0.48571428571428571</v>
      </c>
      <c r="K27" s="3">
        <v>0.34285714285714292</v>
      </c>
      <c r="L27" s="3">
        <v>0.24285714285714291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U27" s="4"/>
      <c r="V27" s="6"/>
    </row>
    <row r="28" spans="1:22" x14ac:dyDescent="0.2">
      <c r="A28" s="7"/>
      <c r="B28" s="2">
        <v>2018</v>
      </c>
      <c r="C28" s="3">
        <v>1</v>
      </c>
      <c r="D28" s="3">
        <v>0.98275862068965514</v>
      </c>
      <c r="E28" s="3">
        <v>0.97413793103448276</v>
      </c>
      <c r="F28" s="3">
        <v>0.96551724137931039</v>
      </c>
      <c r="G28" s="3">
        <v>0.94827586206896552</v>
      </c>
      <c r="H28" s="3">
        <v>0.93965517241379315</v>
      </c>
      <c r="I28" s="3">
        <v>1.7241379310344831E-2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U28" s="4"/>
      <c r="V28" s="6"/>
    </row>
    <row r="29" spans="1:22" x14ac:dyDescent="0.2">
      <c r="A29" s="7"/>
      <c r="B29" s="2">
        <v>2019</v>
      </c>
      <c r="C29" s="3">
        <v>1</v>
      </c>
      <c r="D29" s="3">
        <v>0.99242424242424243</v>
      </c>
      <c r="E29" s="3">
        <v>0.98484848484848486</v>
      </c>
      <c r="F29" s="3">
        <v>0.97727272727272729</v>
      </c>
      <c r="G29" s="3">
        <v>0.95454545454545459</v>
      </c>
      <c r="H29" s="3">
        <v>0.64393939393939392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U29" s="4"/>
      <c r="V29" s="6"/>
    </row>
    <row r="30" spans="1:22" x14ac:dyDescent="0.2">
      <c r="A30" s="7"/>
      <c r="B30" s="1">
        <v>2020</v>
      </c>
      <c r="C30">
        <v>1</v>
      </c>
      <c r="D30">
        <v>1</v>
      </c>
      <c r="E30">
        <v>1</v>
      </c>
      <c r="F30">
        <v>1</v>
      </c>
      <c r="G30">
        <v>0.5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U30" s="4"/>
      <c r="V30" s="6"/>
    </row>
    <row r="31" spans="1:22" x14ac:dyDescent="0.2">
      <c r="A31" s="7"/>
      <c r="B31" s="1">
        <v>2021</v>
      </c>
      <c r="C31">
        <v>1</v>
      </c>
      <c r="D31">
        <v>0.9859154929577465</v>
      </c>
      <c r="E31">
        <v>0.9859154929577465</v>
      </c>
      <c r="F31">
        <v>0.19718309859154931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 s="4"/>
      <c r="V31" s="6"/>
    </row>
    <row r="32" spans="1:22" x14ac:dyDescent="0.2">
      <c r="A32" s="7"/>
      <c r="B32" s="1">
        <v>2022</v>
      </c>
      <c r="C32">
        <v>1</v>
      </c>
      <c r="D32">
        <v>1</v>
      </c>
      <c r="E32">
        <v>0.5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U32" s="4"/>
      <c r="V32" s="6"/>
    </row>
    <row r="33" spans="1:22" x14ac:dyDescent="0.2">
      <c r="A33" s="7"/>
      <c r="B33" s="1">
        <v>2023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U33" s="4"/>
      <c r="V33" s="6"/>
    </row>
    <row r="34" spans="1:22" x14ac:dyDescent="0.2">
      <c r="A34" s="7"/>
      <c r="B34" s="1">
        <v>2024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U34" s="4"/>
      <c r="V34" s="6"/>
    </row>
    <row r="35" spans="1:22" x14ac:dyDescent="0.2">
      <c r="A35" s="7" t="s">
        <v>4</v>
      </c>
      <c r="B35" s="2">
        <v>2008</v>
      </c>
      <c r="C35" s="3">
        <v>1</v>
      </c>
      <c r="D35" s="3">
        <v>1</v>
      </c>
      <c r="E35" s="3">
        <v>1</v>
      </c>
      <c r="F35" s="3">
        <v>0.99350649350649356</v>
      </c>
      <c r="G35" s="3">
        <v>0.83116883116883122</v>
      </c>
      <c r="H35" s="3">
        <v>6.4935064935064939E-3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U35" s="4"/>
      <c r="V35" s="6"/>
    </row>
    <row r="36" spans="1:22" x14ac:dyDescent="0.2">
      <c r="A36" s="7"/>
      <c r="B36" s="2">
        <v>2009</v>
      </c>
      <c r="C36" s="3">
        <v>1</v>
      </c>
      <c r="D36" s="3">
        <v>1</v>
      </c>
      <c r="E36" s="3">
        <v>1</v>
      </c>
      <c r="F36" s="3">
        <v>0.989247311827957</v>
      </c>
      <c r="G36" s="3">
        <v>0.86021505376344087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U36" s="5">
        <f ca="1">5+(0.5-H36)/((G36-H36))*(4-5)</f>
        <v>4.4187500000000002</v>
      </c>
      <c r="V36" s="6"/>
    </row>
    <row r="37" spans="1:22" x14ac:dyDescent="0.2">
      <c r="A37" s="7"/>
      <c r="B37" s="2">
        <v>2010</v>
      </c>
      <c r="C37" s="3">
        <v>1</v>
      </c>
      <c r="D37" s="3">
        <v>1</v>
      </c>
      <c r="E37" s="3">
        <v>1</v>
      </c>
      <c r="F37" s="3">
        <v>0.98571428571428577</v>
      </c>
      <c r="G37" s="3">
        <v>0.95714285714285718</v>
      </c>
      <c r="H37" s="3">
        <v>0.34285714285714292</v>
      </c>
      <c r="I37" s="3">
        <v>0.3</v>
      </c>
      <c r="J37" s="3">
        <v>0.3</v>
      </c>
      <c r="K37" s="3">
        <v>0.15714285714285711</v>
      </c>
      <c r="L37" s="3">
        <v>2.8571428571428571E-2</v>
      </c>
      <c r="M37" s="3">
        <v>2.8571428571428571E-2</v>
      </c>
      <c r="N37" s="3">
        <v>2.8571428571428571E-2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U37" s="4"/>
      <c r="V37" s="6"/>
    </row>
    <row r="38" spans="1:22" x14ac:dyDescent="0.2">
      <c r="A38" s="7"/>
      <c r="B38" s="2">
        <v>2011</v>
      </c>
      <c r="C38" s="3">
        <v>1</v>
      </c>
      <c r="D38" s="3">
        <v>1</v>
      </c>
      <c r="E38" s="3">
        <v>1</v>
      </c>
      <c r="F38" s="3">
        <v>0.95530726256983245</v>
      </c>
      <c r="G38" s="3">
        <v>0.87150837988826813</v>
      </c>
      <c r="H38" s="3">
        <v>0.7039106145251397</v>
      </c>
      <c r="I38" s="3">
        <v>0.6983240223463687</v>
      </c>
      <c r="J38" s="3">
        <v>0.69273743016759781</v>
      </c>
      <c r="K38" s="3">
        <v>7.8212290502793297E-2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U38" s="4"/>
      <c r="V38" s="6"/>
    </row>
    <row r="39" spans="1:22" x14ac:dyDescent="0.2">
      <c r="A39" s="7"/>
      <c r="B39" s="2">
        <v>2012</v>
      </c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U39" s="5">
        <f ca="1">1+(0.5-D39)/((C39-D39))*(-1)</f>
        <v>0.5</v>
      </c>
      <c r="V39" s="6"/>
    </row>
    <row r="40" spans="1:22" x14ac:dyDescent="0.2">
      <c r="A40" s="7"/>
      <c r="B40" s="2">
        <v>2013</v>
      </c>
      <c r="C40" s="3">
        <v>0.99859943977591037</v>
      </c>
      <c r="D40" s="3">
        <v>0.99579831932773111</v>
      </c>
      <c r="E40" s="3">
        <v>0.99439775910364148</v>
      </c>
      <c r="F40" s="3">
        <v>0.99159663865546221</v>
      </c>
      <c r="G40" s="3">
        <v>0.98739495798319332</v>
      </c>
      <c r="H40" s="3">
        <v>0.97619047619047616</v>
      </c>
      <c r="I40" s="3">
        <v>0.9551820728291317</v>
      </c>
      <c r="J40" s="3">
        <v>0.85154061624649857</v>
      </c>
      <c r="K40" s="3">
        <v>0.52801120448179273</v>
      </c>
      <c r="L40" s="3">
        <v>0.16806722689075629</v>
      </c>
      <c r="M40" s="3">
        <v>0.14005602240896359</v>
      </c>
      <c r="N40" s="3">
        <v>1.260504201680672E-2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U40" s="4"/>
      <c r="V40" s="6"/>
    </row>
    <row r="41" spans="1:22" x14ac:dyDescent="0.2">
      <c r="A41" s="7"/>
      <c r="B41" s="2">
        <v>2014</v>
      </c>
      <c r="C41" s="3">
        <v>1</v>
      </c>
      <c r="D41" s="3">
        <v>0.99762752075919336</v>
      </c>
      <c r="E41" s="3">
        <v>0.98932384341637014</v>
      </c>
      <c r="F41" s="3">
        <v>0.97983392645314349</v>
      </c>
      <c r="G41" s="3">
        <v>0.97034400948991695</v>
      </c>
      <c r="H41" s="3">
        <v>0.93950177935943058</v>
      </c>
      <c r="I41" s="3">
        <v>0.89916963226571767</v>
      </c>
      <c r="J41" s="3">
        <v>0.72835112692763937</v>
      </c>
      <c r="K41" s="3">
        <v>0.18505338078291811</v>
      </c>
      <c r="L41" s="3">
        <v>0.1055753262158956</v>
      </c>
      <c r="M41" s="3">
        <v>3.4400948991696323E-2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U41" s="4"/>
      <c r="V41" s="6"/>
    </row>
    <row r="42" spans="1:22" x14ac:dyDescent="0.2">
      <c r="A42" s="7"/>
      <c r="B42" s="2">
        <v>2015</v>
      </c>
      <c r="C42" s="3">
        <v>1</v>
      </c>
      <c r="D42" s="3">
        <v>0.99814471243042668</v>
      </c>
      <c r="E42" s="3">
        <v>0.99628942486085348</v>
      </c>
      <c r="F42" s="3">
        <v>0.99443413729128016</v>
      </c>
      <c r="G42" s="3">
        <v>0.99443413729128016</v>
      </c>
      <c r="H42" s="3">
        <v>0.98515769944341369</v>
      </c>
      <c r="I42" s="3">
        <v>0.95361781076066787</v>
      </c>
      <c r="J42" s="3">
        <v>0.48608534322820041</v>
      </c>
      <c r="K42" s="3">
        <v>0.2040816326530612</v>
      </c>
      <c r="L42" s="3">
        <v>7.050092764378478E-2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U42" s="4"/>
      <c r="V42" s="6"/>
    </row>
    <row r="43" spans="1:22" x14ac:dyDescent="0.2">
      <c r="A43" s="7"/>
      <c r="B43" s="2">
        <v>2016</v>
      </c>
      <c r="C43" s="3">
        <v>1</v>
      </c>
      <c r="D43" s="3">
        <v>1</v>
      </c>
      <c r="E43" s="3">
        <v>0.5</v>
      </c>
      <c r="F43" s="3">
        <v>0.33333333333333331</v>
      </c>
      <c r="G43" s="3">
        <v>0.33333333333333331</v>
      </c>
      <c r="H43" s="3">
        <v>0.33333333333333331</v>
      </c>
      <c r="I43" s="3">
        <v>0.16666666666666671</v>
      </c>
      <c r="J43" s="3">
        <v>0.16666666666666671</v>
      </c>
      <c r="K43" s="3">
        <v>0.16666666666666671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U43" s="4"/>
      <c r="V43" s="6"/>
    </row>
    <row r="44" spans="1:22" x14ac:dyDescent="0.2">
      <c r="A44" s="7"/>
      <c r="B44" s="2">
        <v>2017</v>
      </c>
      <c r="C44" s="3">
        <v>1</v>
      </c>
      <c r="D44" s="3">
        <v>1</v>
      </c>
      <c r="E44" s="3">
        <v>1</v>
      </c>
      <c r="F44" s="3">
        <v>0.92307692307692313</v>
      </c>
      <c r="G44" s="3">
        <v>0.69230769230769229</v>
      </c>
      <c r="H44" s="3">
        <v>0.53846153846153844</v>
      </c>
      <c r="I44" s="3">
        <v>0.15384615384615391</v>
      </c>
      <c r="J44" s="3">
        <v>7.6923076923076927E-2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U44" s="4"/>
      <c r="V44" s="6"/>
    </row>
    <row r="45" spans="1:22" x14ac:dyDescent="0.2">
      <c r="A45" s="7"/>
      <c r="B45" s="2">
        <v>2018</v>
      </c>
      <c r="C45" s="3">
        <v>0.99787685774946921</v>
      </c>
      <c r="D45" s="3">
        <v>0.99150743099787686</v>
      </c>
      <c r="E45" s="3">
        <v>0.97664543524416136</v>
      </c>
      <c r="F45" s="3">
        <v>0.96815286624203822</v>
      </c>
      <c r="G45" s="3">
        <v>0.7133757961783439</v>
      </c>
      <c r="H45" s="3">
        <v>0.63906581740976642</v>
      </c>
      <c r="I45" s="3">
        <v>2.1231422505307851E-2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U45" s="4"/>
      <c r="V45" s="6"/>
    </row>
    <row r="46" spans="1:22" x14ac:dyDescent="0.2">
      <c r="A46" s="7"/>
      <c r="B46" s="2">
        <v>2019</v>
      </c>
      <c r="C46" s="3">
        <v>0.92647058823529416</v>
      </c>
      <c r="D46" s="3">
        <v>0.90441176470588236</v>
      </c>
      <c r="E46" s="3">
        <v>0.86764705882352944</v>
      </c>
      <c r="F46" s="3">
        <v>0.66176470588235292</v>
      </c>
      <c r="G46" s="3">
        <v>0.6029411764705882</v>
      </c>
      <c r="H46" s="3">
        <v>0.1029411764705882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U46" s="4"/>
      <c r="V46" s="6"/>
    </row>
    <row r="47" spans="1:22" x14ac:dyDescent="0.2">
      <c r="A47" s="7"/>
      <c r="B47" s="1">
        <v>2020</v>
      </c>
      <c r="C47">
        <v>0.99236641221374045</v>
      </c>
      <c r="D47">
        <v>0.97709923664122134</v>
      </c>
      <c r="E47">
        <v>0.83969465648854957</v>
      </c>
      <c r="F47">
        <v>0.81679389312977102</v>
      </c>
      <c r="G47">
        <v>3.053435114503817E-2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U47" s="4"/>
      <c r="V47" s="6"/>
    </row>
    <row r="48" spans="1:22" x14ac:dyDescent="0.2">
      <c r="A48" s="7"/>
      <c r="B48" s="1">
        <v>2021</v>
      </c>
      <c r="C48">
        <v>1</v>
      </c>
      <c r="D48">
        <v>0.91549295774647887</v>
      </c>
      <c r="E48">
        <v>0.80281690140845074</v>
      </c>
      <c r="F48">
        <v>1.408450704225352E-2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U48" s="4"/>
      <c r="V48" s="6"/>
    </row>
    <row r="49" spans="1:22" x14ac:dyDescent="0.2">
      <c r="A49" s="7"/>
      <c r="B49" s="1">
        <v>2022</v>
      </c>
      <c r="C49">
        <v>0.90131578947368418</v>
      </c>
      <c r="D49">
        <v>0.61842105263157898</v>
      </c>
      <c r="E49">
        <v>0.13157894736842099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U49" s="4"/>
      <c r="V49" s="6"/>
    </row>
    <row r="50" spans="1:22" x14ac:dyDescent="0.2">
      <c r="A50" s="7"/>
      <c r="B50" s="1">
        <v>2023</v>
      </c>
      <c r="C50">
        <v>0.47619047619047622</v>
      </c>
      <c r="D50">
        <v>0.19047619047619049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U50" s="4"/>
      <c r="V50" s="6"/>
    </row>
    <row r="51" spans="1:22" x14ac:dyDescent="0.2">
      <c r="A51" s="7"/>
      <c r="B51" s="1">
        <v>2024</v>
      </c>
      <c r="C51">
        <v>0.25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U51" s="4"/>
      <c r="V51" s="6"/>
    </row>
    <row r="52" spans="1:22" x14ac:dyDescent="0.2">
      <c r="A52" s="7" t="s">
        <v>5</v>
      </c>
      <c r="B52" s="2">
        <v>2008</v>
      </c>
      <c r="C52" s="3">
        <v>1</v>
      </c>
      <c r="D52" s="3">
        <v>1</v>
      </c>
      <c r="E52" s="3">
        <v>1</v>
      </c>
      <c r="F52" s="3">
        <v>1</v>
      </c>
      <c r="G52" s="3">
        <v>0.76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U52" s="4">
        <f ca="1">5+(0.5-H52)/((G52-H52))*(-1)</f>
        <v>4.3421052631578947</v>
      </c>
      <c r="V52" s="6">
        <f ca="1">LN(1/G52-1)/(4/U52-1)</f>
        <v>14.630163010756435</v>
      </c>
    </row>
    <row r="53" spans="1:22" x14ac:dyDescent="0.2">
      <c r="A53" s="7"/>
      <c r="B53" s="2">
        <v>2009</v>
      </c>
      <c r="C53" s="3">
        <v>1</v>
      </c>
      <c r="D53" s="3">
        <v>1</v>
      </c>
      <c r="E53" s="3">
        <v>1</v>
      </c>
      <c r="F53" s="3">
        <v>0.78260869565217395</v>
      </c>
      <c r="G53" s="3">
        <v>0.73913043478260865</v>
      </c>
      <c r="H53" s="3">
        <v>4.3478260869565223E-2</v>
      </c>
      <c r="I53" s="3">
        <v>4.3478260869565223E-2</v>
      </c>
      <c r="J53" s="3">
        <v>4.3478260869565223E-2</v>
      </c>
      <c r="K53" s="3">
        <v>4.3478260869565223E-2</v>
      </c>
      <c r="L53" s="3">
        <v>4.3478260869565223E-2</v>
      </c>
      <c r="M53" s="3">
        <v>4.3478260869565223E-2</v>
      </c>
      <c r="N53" s="3">
        <v>4.3478260869565223E-2</v>
      </c>
      <c r="O53" s="3">
        <v>4.3478260869565223E-2</v>
      </c>
      <c r="P53" s="3">
        <v>4.3478260869565223E-2</v>
      </c>
      <c r="Q53" s="3">
        <v>4.3478260869565223E-2</v>
      </c>
      <c r="R53" s="3">
        <v>4.3478260869565223E-2</v>
      </c>
      <c r="S53" s="3">
        <v>0</v>
      </c>
      <c r="U53" s="4"/>
      <c r="V53" s="6"/>
    </row>
    <row r="54" spans="1:22" x14ac:dyDescent="0.2">
      <c r="A54" s="7"/>
      <c r="B54" s="2">
        <v>2010</v>
      </c>
      <c r="C54" s="3">
        <v>1</v>
      </c>
      <c r="D54" s="3">
        <v>1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U54" s="4"/>
      <c r="V54" s="6"/>
    </row>
    <row r="55" spans="1:22" x14ac:dyDescent="0.2">
      <c r="A55" s="7"/>
      <c r="B55" s="2">
        <v>2011</v>
      </c>
      <c r="C55" s="3">
        <v>1</v>
      </c>
      <c r="D55" s="3">
        <v>0.91666666666666663</v>
      </c>
      <c r="E55" s="3">
        <v>0.91666666666666663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U55" s="5">
        <f ca="1">3+(0.5-F55)/((E55-F55))*(2-3)</f>
        <v>2.4545454545454546</v>
      </c>
      <c r="V55" s="6"/>
    </row>
    <row r="56" spans="1:22" x14ac:dyDescent="0.2">
      <c r="A56" s="7"/>
      <c r="B56" s="2">
        <v>2013</v>
      </c>
      <c r="C56" s="3">
        <v>1</v>
      </c>
      <c r="D56" s="3">
        <v>0.99459459459459465</v>
      </c>
      <c r="E56" s="3">
        <v>0.98918918918918919</v>
      </c>
      <c r="F56" s="3">
        <v>0.98378378378378384</v>
      </c>
      <c r="G56" s="3">
        <v>0.97297297297297303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U56" s="4"/>
      <c r="V56" s="6"/>
    </row>
    <row r="57" spans="1:22" x14ac:dyDescent="0.2">
      <c r="A57" s="7"/>
      <c r="B57" s="2">
        <v>2014</v>
      </c>
      <c r="C57" s="3">
        <v>1</v>
      </c>
      <c r="D57" s="3">
        <v>1</v>
      </c>
      <c r="E57" s="3">
        <v>1</v>
      </c>
      <c r="F57" s="3">
        <v>1</v>
      </c>
      <c r="G57" s="3">
        <v>0.46666666666666667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U57" s="4">
        <f ca="1">4+(0.5-G57)/((F57-G57))*(-1)</f>
        <v>3.9375</v>
      </c>
      <c r="V57" s="6">
        <f ca="1">LN(1/G57-1)/(4/U57-1)</f>
        <v>0.44157016376642261</v>
      </c>
    </row>
    <row r="58" spans="1:22" x14ac:dyDescent="0.2">
      <c r="A58" s="7"/>
      <c r="B58" s="2">
        <v>2015</v>
      </c>
      <c r="C58" s="3">
        <v>1</v>
      </c>
      <c r="D58" s="3">
        <v>1</v>
      </c>
      <c r="E58" s="3">
        <v>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U58" s="4"/>
      <c r="V58" s="6"/>
    </row>
    <row r="59" spans="1:22" x14ac:dyDescent="0.2">
      <c r="A59" s="7"/>
      <c r="B59" s="2">
        <v>2018</v>
      </c>
      <c r="C59" s="3">
        <v>1</v>
      </c>
      <c r="D59" s="3">
        <v>0.98952879581151831</v>
      </c>
      <c r="E59" s="3">
        <v>0.98429319371727753</v>
      </c>
      <c r="F59" s="3">
        <v>0.94240837696335078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U59" s="4"/>
      <c r="V59" s="6"/>
    </row>
    <row r="60" spans="1:22" x14ac:dyDescent="0.2">
      <c r="A60" s="7"/>
      <c r="B60" s="2">
        <v>2019</v>
      </c>
      <c r="C60" s="3">
        <v>1</v>
      </c>
      <c r="D60" s="3">
        <v>1</v>
      </c>
      <c r="E60" s="3">
        <v>0.75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U60" s="4">
        <f ca="1">3+(0.5-F60)/((E60-F60))*(-1)</f>
        <v>2.3333333333333335</v>
      </c>
      <c r="V60" s="6">
        <f ca="1">LN(1/E60-1)/(2/U60-1)</f>
        <v>7.6902860206767674</v>
      </c>
    </row>
    <row r="61" spans="1:22" x14ac:dyDescent="0.2">
      <c r="A61" s="7"/>
      <c r="B61" s="1">
        <v>2020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U61" s="4"/>
      <c r="V61" s="6"/>
    </row>
    <row r="62" spans="1:22" x14ac:dyDescent="0.2">
      <c r="A62" s="7"/>
      <c r="B62" s="1">
        <v>2021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U62" s="4"/>
      <c r="V62" s="6"/>
    </row>
    <row r="63" spans="1:22" x14ac:dyDescent="0.2">
      <c r="A63" s="7"/>
      <c r="B63" s="1">
        <v>2022</v>
      </c>
      <c r="C63">
        <v>1</v>
      </c>
      <c r="D63">
        <v>0.5</v>
      </c>
      <c r="E63">
        <v>0.5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U63" s="4"/>
      <c r="V63" s="6"/>
    </row>
    <row r="64" spans="1:22" x14ac:dyDescent="0.2">
      <c r="A64" s="7" t="s">
        <v>6</v>
      </c>
      <c r="B64" s="2">
        <v>2008</v>
      </c>
      <c r="C64" s="3">
        <v>1</v>
      </c>
      <c r="D64" s="3">
        <v>1</v>
      </c>
      <c r="E64" s="3">
        <v>1</v>
      </c>
      <c r="F64" s="3">
        <v>1</v>
      </c>
      <c r="G64" s="3">
        <v>0.98989898989898994</v>
      </c>
      <c r="H64" s="3">
        <v>3.5353535353535352E-2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U64" s="5">
        <f ca="1">5+(0.5-H64)/((G64-H64))*(4-5)</f>
        <v>4.5132275132275135</v>
      </c>
      <c r="V64" s="6"/>
    </row>
    <row r="65" spans="1:22" x14ac:dyDescent="0.2">
      <c r="A65" s="7"/>
      <c r="B65" s="2">
        <v>2009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U65" s="4"/>
      <c r="V65" s="6"/>
    </row>
    <row r="66" spans="1:22" x14ac:dyDescent="0.2">
      <c r="A66" s="7"/>
      <c r="B66" s="2">
        <v>2010</v>
      </c>
      <c r="C66" s="3">
        <v>1</v>
      </c>
      <c r="D66" s="3">
        <v>1</v>
      </c>
      <c r="E66" s="3">
        <v>0.9882352941176471</v>
      </c>
      <c r="F66" s="3">
        <v>0.97647058823529409</v>
      </c>
      <c r="G66" s="3">
        <v>0.83529411764705885</v>
      </c>
      <c r="H66" s="3">
        <v>0.69411764705882351</v>
      </c>
      <c r="I66" s="3">
        <v>0.69411764705882351</v>
      </c>
      <c r="J66" s="3">
        <v>0.69411764705882351</v>
      </c>
      <c r="K66" s="3">
        <v>3.5294117647058823E-2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U66" s="4"/>
      <c r="V66" s="6"/>
    </row>
    <row r="67" spans="1:22" x14ac:dyDescent="0.2">
      <c r="A67" s="7"/>
      <c r="B67" s="2">
        <v>2011</v>
      </c>
      <c r="C67" s="3">
        <v>1</v>
      </c>
      <c r="D67" s="3">
        <v>1</v>
      </c>
      <c r="E67" s="3">
        <v>1</v>
      </c>
      <c r="F67" s="3">
        <v>0.9907407407407407</v>
      </c>
      <c r="G67" s="3">
        <v>0.89814814814814814</v>
      </c>
      <c r="H67" s="3">
        <v>0.72222222222222221</v>
      </c>
      <c r="I67" s="3">
        <v>0.70370370370370372</v>
      </c>
      <c r="J67" s="3">
        <v>0.70370370370370372</v>
      </c>
      <c r="K67" s="3">
        <v>9.2592592592592587E-3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U67" s="4"/>
      <c r="V67" s="6"/>
    </row>
    <row r="68" spans="1:22" x14ac:dyDescent="0.2">
      <c r="A68" s="7"/>
      <c r="B68" s="2">
        <v>2012</v>
      </c>
      <c r="C68" s="3">
        <v>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U68" s="4"/>
      <c r="V68" s="6"/>
    </row>
    <row r="69" spans="1:22" x14ac:dyDescent="0.2">
      <c r="A69" s="7"/>
      <c r="B69" s="2">
        <v>2013</v>
      </c>
      <c r="C69" s="3">
        <v>1</v>
      </c>
      <c r="D69" s="3">
        <v>0.99821109123434704</v>
      </c>
      <c r="E69" s="3">
        <v>0.99642218246869407</v>
      </c>
      <c r="F69" s="3">
        <v>0.99373881932021468</v>
      </c>
      <c r="G69" s="3">
        <v>0.99016100178890876</v>
      </c>
      <c r="H69" s="3">
        <v>0.98837209302325579</v>
      </c>
      <c r="I69" s="3">
        <v>0.98479427549194987</v>
      </c>
      <c r="J69" s="3">
        <v>0.75670840787119853</v>
      </c>
      <c r="K69" s="3">
        <v>0.23076923076923081</v>
      </c>
      <c r="L69" s="3">
        <v>1.3416815742397141E-2</v>
      </c>
      <c r="M69" s="3">
        <v>8.9445438282647585E-4</v>
      </c>
      <c r="N69" s="3">
        <v>8.9445438282647585E-4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U69" s="4"/>
      <c r="V69" s="6"/>
    </row>
    <row r="70" spans="1:22" x14ac:dyDescent="0.2">
      <c r="A70" s="7"/>
      <c r="B70" s="2">
        <v>2014</v>
      </c>
      <c r="C70" s="3">
        <v>0.99772209567198178</v>
      </c>
      <c r="D70" s="3">
        <v>0.99772209567198178</v>
      </c>
      <c r="E70" s="3">
        <v>0.99088838268792712</v>
      </c>
      <c r="F70" s="3">
        <v>0.9886104783599089</v>
      </c>
      <c r="G70" s="3">
        <v>0.9886104783599089</v>
      </c>
      <c r="H70" s="3">
        <v>0.98633257403189067</v>
      </c>
      <c r="I70" s="3">
        <v>0.7744874715261959</v>
      </c>
      <c r="J70" s="3">
        <v>0.58997722095671978</v>
      </c>
      <c r="K70" s="3">
        <v>6.8337129840546698E-3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U70" s="4"/>
      <c r="V70" s="6"/>
    </row>
    <row r="71" spans="1:22" x14ac:dyDescent="0.2">
      <c r="A71" s="7"/>
      <c r="B71" s="2">
        <v>2015</v>
      </c>
      <c r="C71" s="3">
        <v>1</v>
      </c>
      <c r="D71" s="3">
        <v>0.9980732177263969</v>
      </c>
      <c r="E71" s="3">
        <v>0.98651252408477841</v>
      </c>
      <c r="F71" s="3">
        <v>0.98073217726396922</v>
      </c>
      <c r="G71" s="3">
        <v>0.97687861271676302</v>
      </c>
      <c r="H71" s="3">
        <v>0.97495183044315992</v>
      </c>
      <c r="I71" s="3">
        <v>0.88439306358381498</v>
      </c>
      <c r="J71" s="3">
        <v>0.52601156069364163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U71" s="4"/>
      <c r="V71" s="6"/>
    </row>
    <row r="72" spans="1:22" x14ac:dyDescent="0.2">
      <c r="A72" s="7"/>
      <c r="B72" s="2">
        <v>2016</v>
      </c>
      <c r="C72" s="3">
        <v>1</v>
      </c>
      <c r="D72" s="3">
        <v>1</v>
      </c>
      <c r="E72" s="3">
        <v>1</v>
      </c>
      <c r="F72" s="3">
        <v>1</v>
      </c>
      <c r="G72" s="3">
        <v>0.8</v>
      </c>
      <c r="H72" s="3">
        <v>0.8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U72" s="5">
        <f ca="1">6+(0.5-I72)/((H72-I72))*(5-6)</f>
        <v>5.375</v>
      </c>
      <c r="V72" s="6"/>
    </row>
    <row r="73" spans="1:22" x14ac:dyDescent="0.2">
      <c r="A73" s="7"/>
      <c r="B73" s="2">
        <v>2017</v>
      </c>
      <c r="C73" s="3">
        <v>1</v>
      </c>
      <c r="D73" s="3">
        <v>1</v>
      </c>
      <c r="E73" s="3">
        <v>1</v>
      </c>
      <c r="F73" s="3">
        <v>0.93103448275862066</v>
      </c>
      <c r="G73" s="3">
        <v>0.82758620689655171</v>
      </c>
      <c r="H73" s="3">
        <v>0.65517241379310343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U73" s="4"/>
      <c r="V73" s="6"/>
    </row>
    <row r="74" spans="1:22" x14ac:dyDescent="0.2">
      <c r="A74" s="7"/>
      <c r="B74" s="2">
        <v>2018</v>
      </c>
      <c r="C74" s="3">
        <v>0.99804305283757333</v>
      </c>
      <c r="D74" s="3">
        <v>0.9941291585127201</v>
      </c>
      <c r="E74" s="3">
        <v>0.99217221135029354</v>
      </c>
      <c r="F74" s="3">
        <v>0.98923679060665359</v>
      </c>
      <c r="G74" s="3">
        <v>0.77984344422700591</v>
      </c>
      <c r="H74" s="3">
        <v>0.46771037181996078</v>
      </c>
      <c r="I74" s="3">
        <v>6.8493150684931503E-3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U74" s="4"/>
      <c r="V74" s="6"/>
    </row>
    <row r="75" spans="1:22" x14ac:dyDescent="0.2">
      <c r="A75" s="7"/>
      <c r="B75" s="2">
        <v>2019</v>
      </c>
      <c r="C75" s="3">
        <v>1</v>
      </c>
      <c r="D75" s="3">
        <v>0.99726027397260275</v>
      </c>
      <c r="E75" s="3">
        <v>0.9945205479452055</v>
      </c>
      <c r="F75" s="3">
        <v>0.9506849315068493</v>
      </c>
      <c r="G75" s="3">
        <v>0.82739726027397265</v>
      </c>
      <c r="H75" s="3">
        <v>0.17260273972602741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U75" s="4"/>
      <c r="V75" s="6"/>
    </row>
    <row r="76" spans="1:22" x14ac:dyDescent="0.2">
      <c r="A76" s="7"/>
      <c r="B76" s="1">
        <v>2020</v>
      </c>
      <c r="C76">
        <v>0.99728997289972898</v>
      </c>
      <c r="D76">
        <v>0.98915989159891604</v>
      </c>
      <c r="E76">
        <v>0.97289972899728994</v>
      </c>
      <c r="F76">
        <v>0.70731707317073167</v>
      </c>
      <c r="G76">
        <v>5.4200542005420054E-3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U76" s="4"/>
      <c r="V76" s="6"/>
    </row>
    <row r="77" spans="1:22" x14ac:dyDescent="0.2">
      <c r="A77" s="7"/>
      <c r="B77" s="1">
        <v>2021</v>
      </c>
      <c r="C77">
        <v>0.97222222222222221</v>
      </c>
      <c r="D77">
        <v>0.94444444444444442</v>
      </c>
      <c r="E77">
        <v>0.77777777777777779</v>
      </c>
      <c r="F77">
        <v>2.777777777777778E-2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U77" s="4"/>
      <c r="V77" s="6"/>
    </row>
    <row r="78" spans="1:22" x14ac:dyDescent="0.2">
      <c r="A78" s="7"/>
      <c r="B78" s="1">
        <v>2022</v>
      </c>
      <c r="C78">
        <v>0.70329670329670335</v>
      </c>
      <c r="D78">
        <v>0.5494505494505495</v>
      </c>
      <c r="E78">
        <v>9.8901098901098897E-2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U78" s="4"/>
      <c r="V78" s="6"/>
    </row>
    <row r="79" spans="1:22" x14ac:dyDescent="0.2">
      <c r="A79" s="7"/>
      <c r="B79" s="1">
        <v>2023</v>
      </c>
      <c r="C79">
        <v>0.57894736842105265</v>
      </c>
      <c r="D79">
        <v>0.15789473684210531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U79" s="4"/>
      <c r="V79" s="6"/>
    </row>
    <row r="80" spans="1:22" x14ac:dyDescent="0.2">
      <c r="A80" s="7"/>
      <c r="B80" s="1">
        <v>2024</v>
      </c>
      <c r="C80">
        <v>0.36842105263157893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U80" s="4"/>
      <c r="V80" s="6"/>
    </row>
  </sheetData>
  <mergeCells count="5">
    <mergeCell ref="A35:A51"/>
    <mergeCell ref="A52:A63"/>
    <mergeCell ref="A20:A34"/>
    <mergeCell ref="A2:A19"/>
    <mergeCell ref="A64:A8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Jinghui</cp:lastModifiedBy>
  <dcterms:created xsi:type="dcterms:W3CDTF">2025-07-21T12:17:57Z</dcterms:created>
  <dcterms:modified xsi:type="dcterms:W3CDTF">2025-07-21T21:00:41Z</dcterms:modified>
</cp:coreProperties>
</file>