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Kalex\Downloads\"/>
    </mc:Choice>
  </mc:AlternateContent>
  <xr:revisionPtr revIDLastSave="0" documentId="13_ncr:1_{8C954C81-4CD5-4F6E-89B3-A7CAC2C96A3A}" xr6:coauthVersionLast="47" xr6:coauthVersionMax="47" xr10:uidLastSave="{00000000-0000-0000-0000-000000000000}"/>
  <bookViews>
    <workbookView xWindow="-108" yWindow="-108" windowWidth="23256" windowHeight="12576" tabRatio="345" xr2:uid="{D63472A4-8300-4934-9C87-0EC792DCF89D}"/>
  </bookViews>
  <sheets>
    <sheet name="1" sheetId="1" r:id="rId1"/>
    <sheet name="2" sheetId="2" r:id="rId2"/>
  </sheets>
  <definedNames>
    <definedName name="aporte">'1'!$D$11</definedName>
    <definedName name="patrimonio">'1'!$D$14</definedName>
    <definedName name="qtd_anos">'1'!$D$12</definedName>
    <definedName name="rendimento_carteira">'1'!$D$7</definedName>
    <definedName name="salario">'1'!$D$6</definedName>
    <definedName name="sugestao_investimento">'1'!$D$8</definedName>
    <definedName name="taxa_mensal">'1'!$D$13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A9" i="2"/>
  <c r="A10" i="2"/>
  <c r="C33" i="1" s="1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27" i="1"/>
  <c r="D14" i="1"/>
  <c r="D15" i="1" s="1"/>
  <c r="C21" i="1"/>
  <c r="D21" i="1" s="1"/>
  <c r="C20" i="1"/>
  <c r="D20" i="1" s="1"/>
  <c r="C19" i="1"/>
  <c r="D19" i="1" s="1"/>
  <c r="C22" i="1"/>
  <c r="D22" i="1" s="1"/>
  <c r="C18" i="1"/>
  <c r="D18" i="1" s="1"/>
  <c r="C32" i="1" l="1"/>
  <c r="C35" i="1"/>
  <c r="D35" i="1" s="1"/>
  <c r="C31" i="1"/>
  <c r="C30" i="1"/>
  <c r="D30" i="1" s="1"/>
  <c r="C34" i="1"/>
  <c r="D33" i="1"/>
  <c r="D32" i="1"/>
  <c r="D34" i="1"/>
  <c r="D31" i="1"/>
  <c r="D36" i="1" l="1"/>
</calcChain>
</file>

<file path=xl/sharedStrings.xml><?xml version="1.0" encoding="utf-8"?>
<sst xmlns="http://schemas.openxmlformats.org/spreadsheetml/2006/main" count="70" uniqueCount="34">
  <si>
    <t>Salário</t>
  </si>
  <si>
    <t>Rendimento Carteira</t>
  </si>
  <si>
    <t>Sugestão de Investimento (30%)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</si>
  <si>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</si>
  <si>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</si>
  <si>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</si>
  <si>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</si>
  <si>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</si>
  <si>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</si>
  <si>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 xml:space="preserve"> 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</si>
  <si>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</si>
  <si>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</si>
  <si>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</si>
  <si>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</si>
  <si>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</si>
  <si>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</si>
  <si>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</si>
  <si>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</si>
  <si>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</si>
  <si>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</si>
  <si>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</si>
  <si>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</si>
  <si>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</si>
  <si>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</si>
  <si>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</si>
  <si>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</si>
  <si>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</si>
  <si>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</si>
  <si>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</si>
  <si>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</si>
  <si>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Conservador</t>
  </si>
  <si>
    <t>Agressivo</t>
  </si>
  <si>
    <t>Pergunta de negocio:  Controle de Investimentos de FII's</t>
  </si>
  <si>
    <t>Dados Básicos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</si>
</sst>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 Semibold"/>
      <family val="2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1"/>
      <name val="Segoe UI"/>
      <family val="2"/>
    </font>
    <font>
      <sz val="10"/>
      <color theme="0"/>
      <name val="Aptos Narrow"/>
      <family val="2"/>
      <scheme val="minor"/>
    </font>
    <font>
      <b/>
      <sz val="10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3" fillId="6" borderId="0" xfId="0" applyFont="1" applyFill="1"/>
    <xf numFmtId="0" fontId="3" fillId="6" borderId="0" xfId="0" applyFont="1" applyFill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4" fillId="4" borderId="14" xfId="0" applyFont="1" applyFill="1" applyBorder="1" applyAlignment="1">
      <alignment horizontal="left" indent="3"/>
    </xf>
    <xf numFmtId="0" fontId="4" fillId="4" borderId="15" xfId="0" applyFont="1" applyFill="1" applyBorder="1" applyAlignment="1">
      <alignment horizontal="left" indent="3"/>
    </xf>
    <xf numFmtId="166" fontId="4" fillId="0" borderId="16" xfId="1" applyNumberFormat="1" applyFont="1" applyBorder="1" applyAlignment="1">
      <alignment horizontal="center"/>
    </xf>
    <xf numFmtId="0" fontId="4" fillId="4" borderId="17" xfId="0" applyFont="1" applyFill="1" applyBorder="1" applyAlignment="1">
      <alignment horizontal="left" indent="3"/>
    </xf>
    <xf numFmtId="0" fontId="4" fillId="4" borderId="18" xfId="0" applyFont="1" applyFill="1" applyBorder="1" applyAlignment="1">
      <alignment horizontal="left" indent="3"/>
    </xf>
    <xf numFmtId="10" fontId="4" fillId="0" borderId="19" xfId="0" applyNumberFormat="1" applyFont="1" applyBorder="1" applyAlignment="1">
      <alignment horizontal="center"/>
    </xf>
    <xf numFmtId="0" fontId="4" fillId="4" borderId="20" xfId="0" applyFont="1" applyFill="1" applyBorder="1" applyAlignment="1">
      <alignment horizontal="left" indent="3"/>
    </xf>
    <xf numFmtId="0" fontId="4" fillId="4" borderId="21" xfId="0" applyFont="1" applyFill="1" applyBorder="1" applyAlignment="1">
      <alignment horizontal="left" indent="3"/>
    </xf>
    <xf numFmtId="166" fontId="4" fillId="4" borderId="22" xfId="0" applyNumberFormat="1" applyFont="1" applyFill="1" applyBorder="1" applyAlignment="1">
      <alignment horizontal="center"/>
    </xf>
    <xf numFmtId="166" fontId="8" fillId="0" borderId="16" xfId="0" applyNumberFormat="1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10" fontId="8" fillId="0" borderId="19" xfId="0" applyNumberFormat="1" applyFont="1" applyBorder="1" applyAlignment="1">
      <alignment horizontal="center"/>
    </xf>
    <xf numFmtId="0" fontId="8" fillId="3" borderId="17" xfId="0" applyFont="1" applyFill="1" applyBorder="1" applyAlignment="1">
      <alignment horizontal="left" indent="3"/>
    </xf>
    <xf numFmtId="0" fontId="8" fillId="3" borderId="18" xfId="0" applyFont="1" applyFill="1" applyBorder="1" applyAlignment="1">
      <alignment horizontal="left" indent="3"/>
    </xf>
    <xf numFmtId="164" fontId="8" fillId="3" borderId="19" xfId="0" applyNumberFormat="1" applyFont="1" applyFill="1" applyBorder="1" applyAlignment="1">
      <alignment horizontal="center"/>
    </xf>
    <xf numFmtId="0" fontId="8" fillId="3" borderId="20" xfId="0" applyFont="1" applyFill="1" applyBorder="1" applyAlignment="1">
      <alignment horizontal="left" indent="3"/>
    </xf>
    <xf numFmtId="0" fontId="8" fillId="3" borderId="21" xfId="0" applyFont="1" applyFill="1" applyBorder="1" applyAlignment="1">
      <alignment horizontal="left" indent="3"/>
    </xf>
    <xf numFmtId="164" fontId="8" fillId="3" borderId="22" xfId="0" applyNumberFormat="1" applyFont="1" applyFill="1" applyBorder="1" applyAlignment="1">
      <alignment horizontal="center"/>
    </xf>
    <xf numFmtId="9" fontId="6" fillId="0" borderId="0" xfId="0" applyNumberFormat="1" applyFont="1"/>
    <xf numFmtId="0" fontId="9" fillId="0" borderId="0" xfId="0" applyFont="1"/>
    <xf numFmtId="0" fontId="4" fillId="3" borderId="5" xfId="0" applyFont="1" applyFill="1" applyBorder="1" applyAlignment="1">
      <alignment horizontal="left" indent="3"/>
    </xf>
    <xf numFmtId="166" fontId="4" fillId="3" borderId="6" xfId="0" applyNumberFormat="1" applyFont="1" applyFill="1" applyBorder="1" applyAlignment="1">
      <alignment horizontal="center"/>
    </xf>
    <xf numFmtId="166" fontId="4" fillId="3" borderId="7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left" indent="3"/>
    </xf>
    <xf numFmtId="166" fontId="4" fillId="3" borderId="9" xfId="0" applyNumberFormat="1" applyFont="1" applyFill="1" applyBorder="1" applyAlignment="1">
      <alignment horizontal="center"/>
    </xf>
    <xf numFmtId="166" fontId="4" fillId="3" borderId="10" xfId="0" applyNumberFormat="1" applyFont="1" applyFill="1" applyBorder="1" applyAlignment="1">
      <alignment horizontal="center"/>
    </xf>
    <xf numFmtId="0" fontId="4" fillId="3" borderId="11" xfId="0" applyFont="1" applyFill="1" applyBorder="1" applyAlignment="1">
      <alignment horizontal="left" indent="3"/>
    </xf>
    <xf numFmtId="166" fontId="4" fillId="3" borderId="12" xfId="0" applyNumberFormat="1" applyFont="1" applyFill="1" applyBorder="1" applyAlignment="1">
      <alignment horizontal="center"/>
    </xf>
    <xf numFmtId="166" fontId="4" fillId="3" borderId="13" xfId="0" applyNumberFormat="1" applyFont="1" applyFill="1" applyBorder="1" applyAlignment="1">
      <alignment horizontal="center"/>
    </xf>
    <xf numFmtId="0" fontId="7" fillId="4" borderId="0" xfId="0" applyFont="1" applyFill="1"/>
    <xf numFmtId="166" fontId="7" fillId="4" borderId="0" xfId="1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166" fontId="6" fillId="4" borderId="0" xfId="0" applyNumberFormat="1" applyFont="1" applyFill="1" applyAlignment="1">
      <alignment horizontal="center"/>
    </xf>
    <xf numFmtId="0" fontId="7" fillId="5" borderId="0" xfId="0" applyFont="1" applyFill="1"/>
    <xf numFmtId="166" fontId="7" fillId="5" borderId="0" xfId="0" applyNumberFormat="1" applyFont="1" applyFill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9" fillId="7" borderId="0" xfId="2" applyFont="1" applyFill="1" applyAlignment="1">
      <alignment horizontal="center" vertical="center"/>
    </xf>
    <xf numFmtId="0" fontId="10" fillId="7" borderId="0" xfId="0" applyFont="1" applyFill="1" applyAlignment="1">
      <alignment horizont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'1'!$C$29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A1-49D2-8497-B4DD061BB05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A1-49D2-8497-B4DD061BB05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9A1-49D2-8497-B4DD061BB05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9A1-49D2-8497-B4DD061BB05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9A1-49D2-8497-B4DD061BB05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9A1-49D2-8497-B4DD061BB0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'1'!$B$30:$B$35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'1'!$C$30:$C$35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36</xdr:row>
      <xdr:rowOff>97971</xdr:rowOff>
    </xdr:from>
    <xdr:to>
      <xdr:col>3</xdr:col>
      <xdr:colOff>892175</xdr:colOff>
      <xdr:row>49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2:H36"/>
  <sheetViews>
    <sheetView showGridLines="0" tabSelected="1" zoomScale="110" zoomScaleNormal="110" workbookViewId="0">
      <selection activeCell="G32" sqref="G32"/>
    </sheetView>
  </sheetViews>
  <sheetFormatPr defaultColWidth="0" defaultRowHeight="14.4" x14ac:dyDescent="0.3"/>
  <cols>
    <col min="1" max="1" width="5.44140625" style="8" customWidth="1"/>
    <col min="2" max="2" width="27.77734375" style="8" bestFit="1" customWidth="1"/>
    <col min="3" max="3" width="17.44140625" style="8" bestFit="1" customWidth="1"/>
    <col min="4" max="4" width="15" style="8" customWidth="1"/>
    <col min="5" max="8" width="3.5546875" style="8" customWidth="1"/>
    <col min="9" max="16384" width="8.6640625" hidden="1"/>
  </cols>
  <sheetData>
    <row r="2" spans="2:6" x14ac:dyDescent="0.3">
      <c r="B2" s="9" t="s">
        <v>32</v>
      </c>
      <c r="C2" s="9"/>
      <c r="D2" s="9"/>
    </row>
    <row r="4" spans="2:6" ht="15" thickBot="1" x14ac:dyDescent="0.35"/>
    <row r="5" spans="2:6" ht="15" x14ac:dyDescent="0.3">
      <c r="B5" s="46" t="s">
        <v>33</v>
      </c>
      <c r="C5" s="47"/>
      <c r="D5" s="48"/>
    </row>
    <row r="6" spans="2:6" ht="15" x14ac:dyDescent="0.35">
      <c r="B6" s="10" t="s">
        <v>0</v>
      </c>
      <c r="C6" s="11"/>
      <c r="D6" s="12">
        <v>4725</v>
      </c>
    </row>
    <row r="7" spans="2:6" ht="15" x14ac:dyDescent="0.35">
      <c r="B7" s="13" t="s">
        <v>1</v>
      </c>
      <c r="C7" s="14"/>
      <c r="D7" s="15">
        <v>7.4999999999999997E-3</v>
      </c>
    </row>
    <row r="8" spans="2:6" ht="15.6" thickBot="1" x14ac:dyDescent="0.4">
      <c r="B8" s="16" t="s">
        <v>2</v>
      </c>
      <c r="C8" s="17"/>
      <c r="D8" s="18">
        <f>D6*30%</f>
        <v>1417.5</v>
      </c>
    </row>
    <row r="9" spans="2:6" ht="15" thickBot="1" x14ac:dyDescent="0.35"/>
    <row r="10" spans="2:6" ht="15" x14ac:dyDescent="0.3">
      <c r="B10" s="46" t="s">
        <v>3</v>
      </c>
      <c r="C10" s="47"/>
      <c r="D10" s="48"/>
    </row>
    <row r="11" spans="2:6" ht="15" x14ac:dyDescent="0.35">
      <c r="B11" s="10" t="s">
        <v>4</v>
      </c>
      <c r="C11" s="11"/>
      <c r="D11" s="19">
        <v>900</v>
      </c>
    </row>
    <row r="12" spans="2:6" ht="15" x14ac:dyDescent="0.35">
      <c r="B12" s="13" t="s">
        <v>5</v>
      </c>
      <c r="C12" s="14"/>
      <c r="D12" s="20">
        <v>10</v>
      </c>
    </row>
    <row r="13" spans="2:6" ht="15" x14ac:dyDescent="0.35">
      <c r="B13" s="13" t="s">
        <v>6</v>
      </c>
      <c r="C13" s="14"/>
      <c r="D13" s="21">
        <v>8.9999999999999993E-3</v>
      </c>
    </row>
    <row r="14" spans="2:6" ht="15" x14ac:dyDescent="0.35">
      <c r="B14" s="22" t="s">
        <v>7</v>
      </c>
      <c r="C14" s="23"/>
      <c r="D14" s="24">
        <f>FV(taxa_mensal,qtd_anos*12,aporte*-1)</f>
        <v>193048.80073702167</v>
      </c>
    </row>
    <row r="15" spans="2:6" ht="15.6" thickBot="1" x14ac:dyDescent="0.4">
      <c r="B15" s="25" t="s">
        <v>8</v>
      </c>
      <c r="C15" s="26"/>
      <c r="D15" s="27">
        <f>patrimonio*rendimento_carteira</f>
        <v>1447.8660055276625</v>
      </c>
      <c r="F15" s="28"/>
    </row>
    <row r="16" spans="2:6" ht="15" thickBot="1" x14ac:dyDescent="0.35"/>
    <row r="17" spans="1:4" ht="15" x14ac:dyDescent="0.3">
      <c r="B17" s="46" t="s">
        <v>9</v>
      </c>
      <c r="C17" s="47"/>
      <c r="D17" s="49" t="s">
        <v>10</v>
      </c>
    </row>
    <row r="18" spans="1:4" ht="15" x14ac:dyDescent="0.35">
      <c r="A18" s="29">
        <v>2</v>
      </c>
      <c r="B18" s="30" t="s">
        <v>11</v>
      </c>
      <c r="C18" s="31">
        <f>FV($D$13,$A18*12,$D$11*-1)</f>
        <v>23990.379622210425</v>
      </c>
      <c r="D18" s="32">
        <f>C18*rendimento_carteira</f>
        <v>179.92784716657818</v>
      </c>
    </row>
    <row r="19" spans="1:4" ht="15" x14ac:dyDescent="0.35">
      <c r="A19" s="29">
        <v>5</v>
      </c>
      <c r="B19" s="33" t="s">
        <v>12</v>
      </c>
      <c r="C19" s="34">
        <f>FV($D$13,$A19*12,$D$11*-1)</f>
        <v>71186.681940220355</v>
      </c>
      <c r="D19" s="35">
        <f>C19*rendimento_carteira</f>
        <v>533.90011455165268</v>
      </c>
    </row>
    <row r="20" spans="1:4" ht="15" x14ac:dyDescent="0.35">
      <c r="A20" s="29">
        <v>10</v>
      </c>
      <c r="B20" s="33" t="s">
        <v>13</v>
      </c>
      <c r="C20" s="34">
        <f>FV($D$13,$A20*12,$D$11*-1)</f>
        <v>193048.80073702167</v>
      </c>
      <c r="D20" s="35">
        <f>C20*rendimento_carteira</f>
        <v>1447.8660055276625</v>
      </c>
    </row>
    <row r="21" spans="1:4" ht="15" x14ac:dyDescent="0.35">
      <c r="A21" s="29">
        <v>20</v>
      </c>
      <c r="B21" s="33" t="s">
        <v>14</v>
      </c>
      <c r="C21" s="34">
        <f>FV($D$13,$A21*12,$D$11*-1)</f>
        <v>758775.99613406591</v>
      </c>
      <c r="D21" s="35">
        <f>C21*rendimento_carteira</f>
        <v>5690.8199710054942</v>
      </c>
    </row>
    <row r="22" spans="1:4" ht="15.6" thickBot="1" x14ac:dyDescent="0.4">
      <c r="A22" s="29">
        <v>30</v>
      </c>
      <c r="B22" s="36" t="s">
        <v>15</v>
      </c>
      <c r="C22" s="37">
        <f>FV($D$13,$A22*12,$D$11*-1)</f>
        <v>2416632.7576882914</v>
      </c>
      <c r="D22" s="38">
        <f>C22*rendimento_carteira</f>
        <v>18124.745682662186</v>
      </c>
    </row>
    <row r="26" spans="1:4" x14ac:dyDescent="0.3">
      <c r="B26" s="50" t="s">
        <v>16</v>
      </c>
      <c r="C26" s="50" t="s">
        <v>31</v>
      </c>
    </row>
    <row r="27" spans="1:4" x14ac:dyDescent="0.3">
      <c r="B27" s="39" t="s">
        <v>18</v>
      </c>
      <c r="C27" s="40">
        <f>aporte</f>
        <v>900</v>
      </c>
    </row>
    <row r="29" spans="1:4" x14ac:dyDescent="0.3">
      <c r="B29" s="51" t="s">
        <v>19</v>
      </c>
      <c r="C29" s="51" t="s">
        <v>20</v>
      </c>
      <c r="D29" s="51" t="s">
        <v>21</v>
      </c>
    </row>
    <row r="30" spans="1:4" x14ac:dyDescent="0.3">
      <c r="B30" s="41" t="s">
        <v>22</v>
      </c>
      <c r="C30" s="42">
        <f>VLOOKUP($C$26&amp;"-"&amp;B30,'2'!$A:$D,4,FALSE)</f>
        <v>0.5</v>
      </c>
      <c r="D30" s="43">
        <f>C30*$C$27</f>
        <v>450</v>
      </c>
    </row>
    <row r="31" spans="1:4" x14ac:dyDescent="0.3">
      <c r="B31" s="41" t="s">
        <v>23</v>
      </c>
      <c r="C31" s="42">
        <f>VLOOKUP($C$26&amp;"-"&amp;B31,'2'!$A:$D,4,FALSE)</f>
        <v>0.1</v>
      </c>
      <c r="D31" s="43">
        <f t="shared" ref="D31:D35" si="0">C31*$C$27</f>
        <v>90</v>
      </c>
    </row>
    <row r="32" spans="1:4" x14ac:dyDescent="0.3">
      <c r="B32" s="41" t="s">
        <v>24</v>
      </c>
      <c r="C32" s="42">
        <f>VLOOKUP($C$26&amp;"-"&amp;B32,'2'!$A:$D,4,FALSE)</f>
        <v>0.05</v>
      </c>
      <c r="D32" s="43">
        <f t="shared" si="0"/>
        <v>45</v>
      </c>
    </row>
    <row r="33" spans="2:4" x14ac:dyDescent="0.3">
      <c r="B33" s="41" t="s">
        <v>25</v>
      </c>
      <c r="C33" s="42">
        <f>VLOOKUP($C$26&amp;"-"&amp;B33,'2'!$A:$D,4,FALSE)</f>
        <v>0.05</v>
      </c>
      <c r="D33" s="43">
        <f t="shared" si="0"/>
        <v>45</v>
      </c>
    </row>
    <row r="34" spans="2:4" x14ac:dyDescent="0.3">
      <c r="B34" s="41" t="s">
        <v>26</v>
      </c>
      <c r="C34" s="42">
        <f>VLOOKUP($C$26&amp;"-"&amp;B34,'2'!$A:$D,4,FALSE)</f>
        <v>0.2</v>
      </c>
      <c r="D34" s="43">
        <f t="shared" si="0"/>
        <v>180</v>
      </c>
    </row>
    <row r="35" spans="2:4" x14ac:dyDescent="0.3">
      <c r="B35" s="41" t="s">
        <v>27</v>
      </c>
      <c r="C35" s="42">
        <f>VLOOKUP($C$26&amp;"-"&amp;B35,'2'!$A:$D,4,FALSE)</f>
        <v>0.1</v>
      </c>
      <c r="D35" s="43">
        <f t="shared" si="0"/>
        <v>90</v>
      </c>
    </row>
    <row r="36" spans="2:4" x14ac:dyDescent="0.3">
      <c r="B36" s="44"/>
      <c r="C36" s="44"/>
      <c r="D36" s="45">
        <f>SUM(D30:D35)</f>
        <v>900</v>
      </c>
    </row>
  </sheetData>
  <mergeCells count="12">
    <mergeCell ref="B2:D2"/>
    <mergeCell ref="B5:D5"/>
    <mergeCell ref="B6:C6"/>
    <mergeCell ref="B7:C7"/>
    <mergeCell ref="B8:C8"/>
    <mergeCell ref="B14:C14"/>
    <mergeCell ref="B17:C17"/>
    <mergeCell ref="B11:C11"/>
    <mergeCell ref="B12:C12"/>
    <mergeCell ref="B13:C13"/>
    <mergeCell ref="B15:C15"/>
    <mergeCell ref="B10:D10"/>
  </mergeCells>
  <dataValidations disablePrompts="1" count="1">
    <dataValidation type="list" allowBlank="1" showInputMessage="1" showErrorMessage="1" sqref="C26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D21"/>
  <sheetViews>
    <sheetView showGridLines="0" zoomScale="115" zoomScaleNormal="115" workbookViewId="0">
      <selection activeCell="G16" sqref="G16"/>
    </sheetView>
  </sheetViews>
  <sheetFormatPr defaultRowHeight="14.4" x14ac:dyDescent="0.3"/>
  <cols>
    <col min="1" max="1" width="29.109375" bestFit="1" customWidth="1"/>
    <col min="2" max="2" width="11.5546875" bestFit="1" customWidth="1"/>
    <col min="3" max="3" width="17.6640625" bestFit="1" customWidth="1"/>
  </cols>
  <sheetData>
    <row r="2" spans="1:4" x14ac:dyDescent="0.3">
      <c r="A2" s="6" t="s">
        <v>28</v>
      </c>
      <c r="B2" s="6" t="s">
        <v>16</v>
      </c>
      <c r="C2" s="7" t="s">
        <v>19</v>
      </c>
      <c r="D2" s="7" t="s">
        <v>29</v>
      </c>
    </row>
    <row r="3" spans="1:4" x14ac:dyDescent="0.3">
      <c r="A3" t="str">
        <f>B3&amp;"-"&amp;C3</f>
        <v>Conservador-PAPEL</v>
      </c>
      <c r="B3" t="s">
        <v>30</v>
      </c>
      <c r="C3" s="1" t="s">
        <v>22</v>
      </c>
      <c r="D3" s="2">
        <v>0.3</v>
      </c>
    </row>
    <row r="4" spans="1:4" x14ac:dyDescent="0.3">
      <c r="A4" t="str">
        <f t="shared" ref="A4:A20" si="0">B4&amp;"-"&amp;C4</f>
        <v>Conservador-TIJOLO</v>
      </c>
      <c r="B4" t="s">
        <v>30</v>
      </c>
      <c r="C4" s="1" t="s">
        <v>23</v>
      </c>
      <c r="D4" s="2">
        <v>0.5</v>
      </c>
    </row>
    <row r="5" spans="1:4" x14ac:dyDescent="0.3">
      <c r="A5" t="str">
        <f t="shared" si="0"/>
        <v>Conservador-HÍBRIDOS</v>
      </c>
      <c r="B5" t="s">
        <v>30</v>
      </c>
      <c r="C5" s="1" t="s">
        <v>24</v>
      </c>
      <c r="D5" s="2">
        <v>0.1</v>
      </c>
    </row>
    <row r="6" spans="1:4" x14ac:dyDescent="0.3">
      <c r="A6" t="str">
        <f t="shared" si="0"/>
        <v>Conservador-FOFs</v>
      </c>
      <c r="B6" t="s">
        <v>30</v>
      </c>
      <c r="C6" s="1" t="s">
        <v>25</v>
      </c>
      <c r="D6" s="2">
        <v>0.1</v>
      </c>
    </row>
    <row r="7" spans="1:4" x14ac:dyDescent="0.3">
      <c r="A7" t="str">
        <f t="shared" si="0"/>
        <v>Conservador-DESENVOLVIMENTO</v>
      </c>
      <c r="B7" t="s">
        <v>30</v>
      </c>
      <c r="C7" s="1" t="s">
        <v>26</v>
      </c>
      <c r="D7" s="2">
        <v>0</v>
      </c>
    </row>
    <row r="8" spans="1:4" ht="15" thickBot="1" x14ac:dyDescent="0.35">
      <c r="A8" s="3" t="str">
        <f t="shared" si="0"/>
        <v>Conservador-HOTELARIAS</v>
      </c>
      <c r="B8" s="3" t="s">
        <v>30</v>
      </c>
      <c r="C8" s="4" t="s">
        <v>27</v>
      </c>
      <c r="D8" s="5">
        <v>0</v>
      </c>
    </row>
    <row r="9" spans="1:4" x14ac:dyDescent="0.3">
      <c r="A9" t="str">
        <f t="shared" si="0"/>
        <v>Moderado-PAPEL</v>
      </c>
      <c r="B9" t="s">
        <v>17</v>
      </c>
      <c r="C9" s="1" t="s">
        <v>22</v>
      </c>
      <c r="D9" s="2">
        <v>0.32</v>
      </c>
    </row>
    <row r="10" spans="1:4" x14ac:dyDescent="0.3">
      <c r="A10" t="str">
        <f t="shared" si="0"/>
        <v>Moderado-TIJOLO</v>
      </c>
      <c r="B10" t="s">
        <v>17</v>
      </c>
      <c r="C10" s="1" t="s">
        <v>23</v>
      </c>
      <c r="D10" s="2">
        <v>0.35</v>
      </c>
    </row>
    <row r="11" spans="1:4" x14ac:dyDescent="0.3">
      <c r="A11" t="str">
        <f t="shared" si="0"/>
        <v>Moderado-HÍBRIDOS</v>
      </c>
      <c r="B11" t="s">
        <v>17</v>
      </c>
      <c r="C11" s="1" t="s">
        <v>24</v>
      </c>
      <c r="D11" s="2">
        <v>0.08</v>
      </c>
    </row>
    <row r="12" spans="1:4" x14ac:dyDescent="0.3">
      <c r="A12" t="str">
        <f t="shared" si="0"/>
        <v>Moderado-FOFs</v>
      </c>
      <c r="B12" t="s">
        <v>17</v>
      </c>
      <c r="C12" s="1" t="s">
        <v>25</v>
      </c>
      <c r="D12" s="2">
        <v>0.05</v>
      </c>
    </row>
    <row r="13" spans="1:4" x14ac:dyDescent="0.3">
      <c r="A13" t="str">
        <f t="shared" si="0"/>
        <v>Moderado-DESENVOLVIMENTO</v>
      </c>
      <c r="B13" t="s">
        <v>17</v>
      </c>
      <c r="C13" s="1" t="s">
        <v>26</v>
      </c>
      <c r="D13" s="2">
        <v>0.1</v>
      </c>
    </row>
    <row r="14" spans="1:4" ht="15" thickBot="1" x14ac:dyDescent="0.35">
      <c r="A14" s="3" t="str">
        <f t="shared" si="0"/>
        <v>Moderado-HOTELARIAS</v>
      </c>
      <c r="B14" s="3" t="s">
        <v>17</v>
      </c>
      <c r="C14" s="4" t="s">
        <v>27</v>
      </c>
      <c r="D14" s="5">
        <v>0.1</v>
      </c>
    </row>
    <row r="15" spans="1:4" x14ac:dyDescent="0.3">
      <c r="A15" t="str">
        <f t="shared" si="0"/>
        <v>Agressivo-PAPEL</v>
      </c>
      <c r="B15" t="s">
        <v>31</v>
      </c>
      <c r="C15" s="1" t="s">
        <v>22</v>
      </c>
      <c r="D15" s="2">
        <v>0.5</v>
      </c>
    </row>
    <row r="16" spans="1:4" x14ac:dyDescent="0.3">
      <c r="A16" t="str">
        <f t="shared" si="0"/>
        <v>Agressivo-TIJOLO</v>
      </c>
      <c r="B16" t="s">
        <v>31</v>
      </c>
      <c r="C16" s="1" t="s">
        <v>23</v>
      </c>
      <c r="D16" s="2">
        <v>0.1</v>
      </c>
    </row>
    <row r="17" spans="1:4" x14ac:dyDescent="0.3">
      <c r="A17" t="str">
        <f t="shared" si="0"/>
        <v>Agressivo-HÍBRIDOS</v>
      </c>
      <c r="B17" t="s">
        <v>31</v>
      </c>
      <c r="C17" s="1" t="s">
        <v>24</v>
      </c>
      <c r="D17" s="2">
        <v>0.05</v>
      </c>
    </row>
    <row r="18" spans="1:4" x14ac:dyDescent="0.3">
      <c r="A18" t="str">
        <f t="shared" si="0"/>
        <v>Agressivo-FOFs</v>
      </c>
      <c r="B18" t="s">
        <v>31</v>
      </c>
      <c r="C18" s="1" t="s">
        <v>25</v>
      </c>
      <c r="D18" s="2">
        <v>0.05</v>
      </c>
    </row>
    <row r="19" spans="1:4" x14ac:dyDescent="0.3">
      <c r="A19" t="str">
        <f t="shared" si="0"/>
        <v>Agressivo-DESENVOLVIMENTO</v>
      </c>
      <c r="B19" t="s">
        <v>31</v>
      </c>
      <c r="C19" s="1" t="s">
        <v>26</v>
      </c>
      <c r="D19" s="2">
        <v>0.2</v>
      </c>
    </row>
    <row r="20" spans="1:4" x14ac:dyDescent="0.3">
      <c r="A20" t="str">
        <f t="shared" si="0"/>
        <v>Agressivo-HOTELARIAS</v>
      </c>
      <c r="B20" t="s">
        <v>31</v>
      </c>
      <c r="C20" s="1" t="s">
        <v>27</v>
      </c>
      <c r="D20" s="2">
        <v>0.1</v>
      </c>
    </row>
    <row r="21" spans="1:4" x14ac:dyDescent="0.3">
      <c r="D21" s="1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7</vt:i4>
      </vt:variant>
    </vt:vector>
  </HeadingPairs>
  <TitlesOfParts>
    <vt:vector size="9" baseType="lpstr">
      <vt:lpstr>1</vt:lpstr>
      <vt:lpstr>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Silva Aguiar</dc:creator>
  <cp:keywords/>
  <dc:description/>
  <cp:lastModifiedBy>Alexa Andrinne</cp:lastModifiedBy>
  <cp:revision/>
  <dcterms:created xsi:type="dcterms:W3CDTF">2025-04-16T18:38:03Z</dcterms:created>
  <dcterms:modified xsi:type="dcterms:W3CDTF">2025-06-19T18:53:16Z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