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GeekBrains_08.2022_в_облако_загружать_частями\Финансовая математика\"/>
    </mc:Choice>
  </mc:AlternateContent>
  <xr:revisionPtr revIDLastSave="0" documentId="13_ncr:1_{3046E7E1-1171-46F0-BFF0-4AD9085A46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1" l="1"/>
  <c r="E40" i="1" l="1"/>
  <c r="F69" i="1"/>
  <c r="C69" i="1"/>
  <c r="D72" i="1" s="1"/>
  <c r="F6" i="1"/>
  <c r="F26" i="1"/>
  <c r="F27" i="1" s="1"/>
  <c r="F16" i="1"/>
  <c r="K47" i="1" l="1"/>
  <c r="K48" i="1"/>
  <c r="K51" i="1" l="1"/>
</calcChain>
</file>

<file path=xl/sharedStrings.xml><?xml version="1.0" encoding="utf-8"?>
<sst xmlns="http://schemas.openxmlformats.org/spreadsheetml/2006/main" count="42" uniqueCount="29">
  <si>
    <t>FV</t>
  </si>
  <si>
    <t>i</t>
  </si>
  <si>
    <t>n</t>
  </si>
  <si>
    <t>PV</t>
  </si>
  <si>
    <t>m</t>
  </si>
  <si>
    <t>Переплата:</t>
  </si>
  <si>
    <t>j</t>
  </si>
  <si>
    <t>Ежемесячная капитализация</t>
  </si>
  <si>
    <t>Ежегодная капитализация</t>
  </si>
  <si>
    <t xml:space="preserve">FV = PV ∙ (1 + j) ^ n </t>
  </si>
  <si>
    <t>FV = PV ∙ (1 + r / m) ^ (n ∙ m)</t>
  </si>
  <si>
    <t>r</t>
  </si>
  <si>
    <t>FV1</t>
  </si>
  <si>
    <t>FV2</t>
  </si>
  <si>
    <t>FV1-FV2</t>
  </si>
  <si>
    <t>безрисковая ставка</t>
  </si>
  <si>
    <t>инфляция</t>
  </si>
  <si>
    <t>премия за риск</t>
  </si>
  <si>
    <t xml:space="preserve">ставка дисконтирования </t>
  </si>
  <si>
    <t>I год</t>
  </si>
  <si>
    <t>II год</t>
  </si>
  <si>
    <t>III год</t>
  </si>
  <si>
    <t> Для расчета приведенной стоимости потоков по проекту применим формулу дисконтирования:</t>
  </si>
  <si>
    <t>Цена проекта CF</t>
  </si>
  <si>
    <t>PV = CF1/(1+r)^1 + CF2/(1+r)^2 + CF3/(1+r)^3</t>
  </si>
  <si>
    <t>NPV1</t>
  </si>
  <si>
    <t>NPV2</t>
  </si>
  <si>
    <t>NPV3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</si>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</sst>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0" formatCode="[$$-409]#,##0.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9" fontId="1" fillId="0" borderId="0" xfId="0" applyNumberFormat="1" applyFont="1"/>
    <xf numFmtId="170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70" fontId="1" fillId="0" borderId="1" xfId="2" applyNumberFormat="1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170" fontId="1" fillId="2" borderId="1" xfId="2" applyNumberFormat="1" applyFont="1" applyFill="1" applyBorder="1" applyAlignment="1">
      <alignment horizontal="right"/>
    </xf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9" fontId="1" fillId="0" borderId="1" xfId="0" applyNumberFormat="1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170" fontId="1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/>
    <xf numFmtId="0" fontId="1" fillId="0" borderId="1" xfId="0" applyFont="1" applyBorder="1" applyAlignment="1"/>
    <xf numFmtId="0" fontId="3" fillId="2" borderId="1" xfId="0" applyFont="1" applyFill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9" fontId="1" fillId="2" borderId="1" xfId="1" applyFont="1" applyFill="1" applyBorder="1"/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9196</xdr:rowOff>
    </xdr:from>
    <xdr:ext cx="9151620" cy="9689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48ABAF-D953-5051-FB18-03C6A22F5688}"/>
            </a:ext>
          </a:extLst>
        </xdr:cNvPr>
        <xdr:cNvSpPr txBox="1"/>
      </xdr:nvSpPr>
      <xdr:spPr>
        <a:xfrm>
          <a:off x="0" y="1806465"/>
          <a:ext cx="9151620" cy="968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400" b="1"/>
            <a:t>Задача 2. </a:t>
          </a:r>
          <a:r>
            <a:rPr lang="ru-RU" sz="1400"/>
            <a:t>Инвестору исполнилось только что 30 лет. Он хочет выйти на пенсию в 60 лет и жить на доход с капитала. Допустим, его целевой уровень капитала к пенсии составляет $350 000. Если он ожидает ставку доходности на рынке порядка 8% годовых, то какую сумму ему надо инвестировать каждый год для достижения цели?</a:t>
          </a:r>
        </a:p>
        <a:p>
          <a:r>
            <a:rPr lang="en-US" sz="1400"/>
            <a:t>FV = PV ∙ (1 + i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∙ n) ↔</a:t>
          </a:r>
          <a:r>
            <a:rPr lang="ru-RU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PV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= 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FV / (1 + i ∙ n)</a:t>
          </a:r>
          <a:endParaRPr lang="ru-RU" sz="1400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9151620" cy="74982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8C60F76-3CF0-443D-B2EB-C824E88170AB}"/>
            </a:ext>
          </a:extLst>
        </xdr:cNvPr>
        <xdr:cNvSpPr txBox="1"/>
      </xdr:nvSpPr>
      <xdr:spPr>
        <a:xfrm>
          <a:off x="0" y="0"/>
          <a:ext cx="9151620" cy="749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400" b="1"/>
            <a:t>Задача 1.</a:t>
          </a:r>
          <a:r>
            <a:rPr lang="ru-RU" sz="1400" b="0"/>
            <a:t> Инвестор купил акцию 6 лет назад по цене $10. Сейчас он продал ее за $50. Определить, какую доходность принесла ему эта инвестиция в процентах годовых.</a:t>
          </a:r>
        </a:p>
        <a:p>
          <a:r>
            <a:rPr lang="en-US" sz="1400"/>
            <a:t>FV = PV ∙ (1 + j) ^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 ↔</a:t>
          </a:r>
          <a:r>
            <a:rPr lang="ru-RU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(1 + j) ^ n = FV / PV ↔ j = (FV / PV)^(1/n)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– 1</a:t>
          </a:r>
          <a:endParaRPr lang="ru-RU" sz="1400"/>
        </a:p>
      </xdr:txBody>
    </xdr:sp>
    <xdr:clientData/>
  </xdr:oneCellAnchor>
  <xdr:oneCellAnchor>
    <xdr:from>
      <xdr:col>0</xdr:col>
      <xdr:colOff>0</xdr:colOff>
      <xdr:row>18</xdr:row>
      <xdr:rowOff>180515</xdr:rowOff>
    </xdr:from>
    <xdr:ext cx="9151620" cy="96898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D54400A-FE95-4378-A19E-676CF1DE9361}"/>
            </a:ext>
          </a:extLst>
        </xdr:cNvPr>
        <xdr:cNvSpPr txBox="1"/>
      </xdr:nvSpPr>
      <xdr:spPr>
        <a:xfrm>
          <a:off x="0" y="3775053"/>
          <a:ext cx="9151620" cy="968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400" b="1"/>
            <a:t>Задача 3.</a:t>
          </a:r>
          <a:r>
            <a:rPr lang="ru-RU" sz="1400" b="0"/>
            <a:t> Человек взял ипотечный кредит на сумму 8 млн руб., на 20 лет под 10% годовых. Погашение кредита будет происходить ежемесячными аннуитетными платежами. Определить, сколько составит общая переплата (сумма процентов) по кредиту.</a:t>
          </a:r>
        </a:p>
        <a:p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FV = PV ∙ (1 + r / m) ^ (n ∙ m)</a:t>
          </a:r>
          <a:endParaRPr lang="ru-RU" sz="1400" b="0"/>
        </a:p>
      </xdr:txBody>
    </xdr:sp>
    <xdr:clientData/>
  </xdr:oneCellAnchor>
  <xdr:oneCellAnchor>
    <xdr:from>
      <xdr:col>0</xdr:col>
      <xdr:colOff>0</xdr:colOff>
      <xdr:row>29</xdr:row>
      <xdr:rowOff>170530</xdr:rowOff>
    </xdr:from>
    <xdr:ext cx="9151620" cy="96898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DE07F43-7133-4824-8F0D-9D7B176F8C25}"/>
            </a:ext>
          </a:extLst>
        </xdr:cNvPr>
        <xdr:cNvSpPr txBox="1"/>
      </xdr:nvSpPr>
      <xdr:spPr>
        <a:xfrm>
          <a:off x="0" y="5961730"/>
          <a:ext cx="9151620" cy="968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400" b="1"/>
            <a:t>Задача 4. </a:t>
          </a:r>
          <a:r>
            <a:rPr lang="ru-RU" sz="1400" b="0"/>
            <a:t>Известно, что безрисковая ставка на рынке составляет 1%, инфляция ожидается 6% годовых и для данного проекта премия за риск равна 4%. Пусть ставка дисконтирования определяется как сумма этих трех составляющих, тогда чему равна приведенная стоимость потоков по проекту, если в первый год ожидается $2000, во второй $5000 и в третьем году проект будет продан за $10000?</a:t>
          </a:r>
        </a:p>
      </xdr:txBody>
    </xdr:sp>
    <xdr:clientData/>
  </xdr:oneCellAnchor>
  <xdr:oneCellAnchor>
    <xdr:from>
      <xdr:col>0</xdr:col>
      <xdr:colOff>0</xdr:colOff>
      <xdr:row>54</xdr:row>
      <xdr:rowOff>167640</xdr:rowOff>
    </xdr:from>
    <xdr:ext cx="9151620" cy="96898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2560164-AD38-4BC7-9D14-B7FF1F3BE4C2}"/>
            </a:ext>
          </a:extLst>
        </xdr:cNvPr>
        <xdr:cNvSpPr txBox="1"/>
      </xdr:nvSpPr>
      <xdr:spPr>
        <a:xfrm>
          <a:off x="0" y="8050399"/>
          <a:ext cx="9151620" cy="968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400" b="1"/>
            <a:t>Задача 5.</a:t>
          </a:r>
          <a:r>
            <a:rPr lang="ru-RU" sz="1400" b="0"/>
            <a:t> Что выгодней: положить деньги на депозит под 11% годовых с ежемесячной капитализацией или на депозит под 11,5% с ежегодной капитализацией процентов?</a:t>
          </a:r>
          <a:endParaRPr lang="en-US" sz="1400" b="0"/>
        </a:p>
        <a:p>
          <a:endParaRPr lang="en-US" sz="1400" b="0"/>
        </a:p>
        <a:p>
          <a:r>
            <a:rPr lang="ru-RU" sz="1400" b="0"/>
            <a:t>Пусть</a:t>
          </a:r>
          <a:r>
            <a:rPr lang="ru-RU" sz="1400" b="0" baseline="0"/>
            <a:t> ложим на депозит 1 миллион рублей. Проведем расчеты:</a:t>
          </a:r>
          <a:endParaRPr lang="ru-RU" sz="1400" b="0"/>
        </a:p>
      </xdr:txBody>
    </xdr:sp>
    <xdr:clientData/>
  </xdr:oneCellAnchor>
  <xdr:oneCellAnchor>
    <xdr:from>
      <xdr:col>6</xdr:col>
      <xdr:colOff>315312</xdr:colOff>
      <xdr:row>62</xdr:row>
      <xdr:rowOff>111672</xdr:rowOff>
    </xdr:from>
    <xdr:ext cx="2194034" cy="96898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C550EBC-ECD0-E423-1640-14EC0166038B}"/>
            </a:ext>
          </a:extLst>
        </xdr:cNvPr>
        <xdr:cNvSpPr txBox="1"/>
      </xdr:nvSpPr>
      <xdr:spPr>
        <a:xfrm>
          <a:off x="4164726" y="9787758"/>
          <a:ext cx="2194034" cy="9689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400"/>
            <a:t>Видим, что ежемесячная капитализация с 11% выгоднее, чем ежегодная капитализация с 11,5%.</a:t>
          </a:r>
        </a:p>
      </xdr:txBody>
    </xdr:sp>
    <xdr:clientData/>
  </xdr:oneCellAnchor>
  <xdr:twoCellAnchor editAs="oneCell">
    <xdr:from>
      <xdr:col>0</xdr:col>
      <xdr:colOff>0</xdr:colOff>
      <xdr:row>43</xdr:row>
      <xdr:rowOff>26275</xdr:rowOff>
    </xdr:from>
    <xdr:to>
      <xdr:col>7</xdr:col>
      <xdr:colOff>229913</xdr:colOff>
      <xdr:row>53</xdr:row>
      <xdr:rowOff>100537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DE68801F-4187-75DD-8464-019523DEB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00241"/>
          <a:ext cx="4841327" cy="20449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K72"/>
  <sheetViews>
    <sheetView tabSelected="1" zoomScale="116" zoomScaleNormal="145" workbookViewId="0">
      <selection activeCell="J7" sqref="J7"/>
    </sheetView>
  </sheetViews>
  <sheetFormatPr defaultRowHeight="15.6" x14ac:dyDescent="0.3"/>
  <cols>
    <col min="1" max="1" width="8.88671875" style="1"/>
    <col min="2" max="2" width="8.88671875" style="1" customWidth="1"/>
    <col min="3" max="3" width="11.109375" style="1" bestFit="1" customWidth="1"/>
    <col min="4" max="4" width="8.88671875" style="1"/>
    <col min="5" max="5" width="11.5546875" style="1" customWidth="1"/>
    <col min="6" max="7" width="8.88671875" style="1"/>
    <col min="8" max="8" width="11.5546875" style="1" bestFit="1" customWidth="1"/>
    <col min="9" max="10" width="8.88671875" style="1"/>
    <col min="11" max="11" width="11.88671875" style="1" customWidth="1"/>
    <col min="12" max="16384" width="8.88671875" style="1"/>
  </cols>
  <sheetData>
    <row r="6" spans="2:6" x14ac:dyDescent="0.3">
      <c r="B6" s="8" t="s">
        <v>3</v>
      </c>
      <c r="C6" s="8">
        <v>10</v>
      </c>
      <c r="E6" s="12" t="s">
        <v>6</v>
      </c>
      <c r="F6" s="24">
        <f>(C7/C6)^(1/C8)-1</f>
        <v>0.3076604860118306</v>
      </c>
    </row>
    <row r="7" spans="2:6" x14ac:dyDescent="0.3">
      <c r="B7" s="8" t="s">
        <v>0</v>
      </c>
      <c r="C7" s="8">
        <v>50</v>
      </c>
    </row>
    <row r="8" spans="2:6" x14ac:dyDescent="0.3">
      <c r="B8" s="8" t="s">
        <v>2</v>
      </c>
      <c r="C8" s="8">
        <v>6</v>
      </c>
    </row>
    <row r="16" spans="2:6" x14ac:dyDescent="0.3">
      <c r="B16" s="8" t="s">
        <v>0</v>
      </c>
      <c r="C16" s="8">
        <v>350000</v>
      </c>
      <c r="E16" s="12" t="s">
        <v>3</v>
      </c>
      <c r="F16" s="12">
        <f>C16/(1+C17*C18)</f>
        <v>102941.17647058824</v>
      </c>
    </row>
    <row r="17" spans="2:6" x14ac:dyDescent="0.3">
      <c r="B17" s="8" t="s">
        <v>1</v>
      </c>
      <c r="C17" s="8">
        <v>0.08</v>
      </c>
    </row>
    <row r="18" spans="2:6" x14ac:dyDescent="0.3">
      <c r="B18" s="8" t="s">
        <v>2</v>
      </c>
      <c r="C18" s="8">
        <v>30</v>
      </c>
    </row>
    <row r="26" spans="2:6" x14ac:dyDescent="0.3">
      <c r="B26" s="8" t="s">
        <v>3</v>
      </c>
      <c r="C26" s="8">
        <v>8000000</v>
      </c>
      <c r="E26" s="8" t="s">
        <v>0</v>
      </c>
      <c r="F26" s="8">
        <f>C26*(1+C29/C28)^(C27*C28)</f>
        <v>9770408.2827537525</v>
      </c>
    </row>
    <row r="27" spans="2:6" x14ac:dyDescent="0.3">
      <c r="B27" s="8" t="s">
        <v>2</v>
      </c>
      <c r="C27" s="8">
        <v>20</v>
      </c>
      <c r="E27" s="12" t="s">
        <v>5</v>
      </c>
      <c r="F27" s="12">
        <f>F26-C26</f>
        <v>1770408.2827537525</v>
      </c>
    </row>
    <row r="28" spans="2:6" x14ac:dyDescent="0.3">
      <c r="B28" s="8" t="s">
        <v>4</v>
      </c>
      <c r="C28" s="8">
        <v>12</v>
      </c>
    </row>
    <row r="29" spans="2:6" x14ac:dyDescent="0.3">
      <c r="B29" s="8" t="s">
        <v>1</v>
      </c>
      <c r="C29" s="8">
        <v>0.01</v>
      </c>
    </row>
    <row r="37" spans="2:11" x14ac:dyDescent="0.3">
      <c r="B37" s="13" t="s">
        <v>15</v>
      </c>
      <c r="C37" s="13"/>
      <c r="D37" s="13"/>
      <c r="E37" s="14">
        <v>0.01</v>
      </c>
      <c r="G37" s="16" t="s">
        <v>23</v>
      </c>
      <c r="H37" s="16"/>
    </row>
    <row r="38" spans="2:11" x14ac:dyDescent="0.3">
      <c r="B38" s="13" t="s">
        <v>16</v>
      </c>
      <c r="C38" s="13"/>
      <c r="D38" s="13"/>
      <c r="E38" s="14">
        <v>0.06</v>
      </c>
      <c r="G38" s="8" t="s">
        <v>19</v>
      </c>
      <c r="H38" s="17">
        <v>2000</v>
      </c>
    </row>
    <row r="39" spans="2:11" x14ac:dyDescent="0.3">
      <c r="B39" s="15" t="s">
        <v>17</v>
      </c>
      <c r="C39" s="15"/>
      <c r="D39" s="15"/>
      <c r="E39" s="14">
        <v>0.04</v>
      </c>
      <c r="G39" s="8" t="s">
        <v>20</v>
      </c>
      <c r="H39" s="17">
        <v>5000</v>
      </c>
    </row>
    <row r="40" spans="2:11" x14ac:dyDescent="0.3">
      <c r="B40" s="13" t="s">
        <v>18</v>
      </c>
      <c r="C40" s="13"/>
      <c r="D40" s="13"/>
      <c r="E40" s="14">
        <f>SUM(E37:E39)</f>
        <v>0.10999999999999999</v>
      </c>
      <c r="G40" s="8" t="s">
        <v>21</v>
      </c>
      <c r="H40" s="17">
        <v>10000</v>
      </c>
    </row>
    <row r="41" spans="2:11" x14ac:dyDescent="0.3">
      <c r="B41" s="5"/>
      <c r="C41" s="5"/>
      <c r="D41" s="5"/>
      <c r="E41" s="3"/>
      <c r="H41" s="4"/>
    </row>
    <row r="42" spans="2:11" x14ac:dyDescent="0.3">
      <c r="B42" s="5" t="s">
        <v>22</v>
      </c>
      <c r="C42" s="5"/>
      <c r="D42" s="5"/>
      <c r="E42" s="3"/>
      <c r="H42" s="4"/>
    </row>
    <row r="43" spans="2:11" x14ac:dyDescent="0.3">
      <c r="B43" s="5" t="s">
        <v>24</v>
      </c>
      <c r="C43" s="5"/>
      <c r="D43" s="5"/>
      <c r="E43" s="3"/>
      <c r="H43" s="4"/>
    </row>
    <row r="44" spans="2:11" x14ac:dyDescent="0.3">
      <c r="B44" s="5"/>
      <c r="C44" s="5"/>
      <c r="D44" s="5"/>
      <c r="E44" s="3"/>
      <c r="H44" s="4"/>
    </row>
    <row r="45" spans="2:11" x14ac:dyDescent="0.3">
      <c r="B45" s="5"/>
      <c r="C45" s="5"/>
      <c r="D45" s="5"/>
      <c r="E45" s="3"/>
      <c r="H45" s="4"/>
    </row>
    <row r="46" spans="2:11" x14ac:dyDescent="0.3">
      <c r="B46" s="5"/>
      <c r="C46" s="5"/>
      <c r="D46" s="5"/>
      <c r="E46" s="3"/>
      <c r="H46" s="4"/>
    </row>
    <row r="47" spans="2:11" x14ac:dyDescent="0.3">
      <c r="B47" s="5"/>
      <c r="C47" s="5"/>
      <c r="D47" s="5"/>
      <c r="E47" s="3"/>
      <c r="H47" s="4"/>
      <c r="J47" s="6" t="s">
        <v>25</v>
      </c>
      <c r="K47" s="7">
        <f>H38/(1+E40)^1</f>
        <v>1801.801801801802</v>
      </c>
    </row>
    <row r="48" spans="2:11" x14ac:dyDescent="0.3">
      <c r="B48" s="5"/>
      <c r="C48" s="5"/>
      <c r="D48" s="5"/>
      <c r="E48" s="3"/>
      <c r="H48" s="4"/>
      <c r="J48" s="6" t="s">
        <v>26</v>
      </c>
      <c r="K48" s="7">
        <f>H39/(1+E40)^2</f>
        <v>4058.112166220275</v>
      </c>
    </row>
    <row r="49" spans="2:11" x14ac:dyDescent="0.3">
      <c r="B49" s="5"/>
      <c r="C49" s="5"/>
      <c r="D49" s="5"/>
      <c r="E49" s="3"/>
      <c r="H49" s="4"/>
      <c r="J49" s="6" t="s">
        <v>27</v>
      </c>
      <c r="K49" s="7">
        <f>H40/(1+E40)^3</f>
        <v>7311.9138130095052</v>
      </c>
    </row>
    <row r="50" spans="2:11" x14ac:dyDescent="0.3">
      <c r="B50" s="5"/>
      <c r="C50" s="5"/>
      <c r="D50" s="5"/>
      <c r="E50" s="3"/>
      <c r="H50" s="4"/>
      <c r="J50" s="8"/>
      <c r="K50" s="9"/>
    </row>
    <row r="51" spans="2:11" x14ac:dyDescent="0.3">
      <c r="B51" s="5"/>
      <c r="C51" s="5"/>
      <c r="D51" s="5"/>
      <c r="E51" s="3"/>
      <c r="H51" s="4"/>
      <c r="J51" s="10" t="s">
        <v>28</v>
      </c>
      <c r="K51" s="11">
        <f>SUM(K47:K49)</f>
        <v>13171.827781031581</v>
      </c>
    </row>
    <row r="52" spans="2:11" x14ac:dyDescent="0.3">
      <c r="B52" s="5"/>
      <c r="C52" s="5"/>
      <c r="D52" s="5"/>
      <c r="E52" s="3"/>
      <c r="H52" s="4"/>
    </row>
    <row r="53" spans="2:11" x14ac:dyDescent="0.3">
      <c r="B53" s="5"/>
      <c r="C53" s="5"/>
      <c r="D53" s="5"/>
      <c r="E53" s="3"/>
      <c r="H53" s="4"/>
    </row>
    <row r="54" spans="2:11" x14ac:dyDescent="0.3">
      <c r="B54" s="5"/>
      <c r="C54" s="5"/>
      <c r="D54" s="5"/>
      <c r="E54" s="3"/>
      <c r="H54" s="4"/>
    </row>
    <row r="61" spans="2:11" ht="32.4" customHeight="1" x14ac:dyDescent="0.3">
      <c r="B61" s="18" t="s">
        <v>7</v>
      </c>
      <c r="C61" s="18"/>
      <c r="E61" s="18" t="s">
        <v>8</v>
      </c>
      <c r="F61" s="18"/>
    </row>
    <row r="62" spans="2:11" x14ac:dyDescent="0.3">
      <c r="B62" s="8" t="s">
        <v>3</v>
      </c>
      <c r="C62" s="8">
        <v>1000000</v>
      </c>
      <c r="E62" s="8" t="s">
        <v>3</v>
      </c>
      <c r="F62" s="8">
        <v>1000000</v>
      </c>
    </row>
    <row r="63" spans="2:11" x14ac:dyDescent="0.3">
      <c r="B63" s="8" t="s">
        <v>11</v>
      </c>
      <c r="C63" s="14">
        <v>0.11</v>
      </c>
      <c r="E63" s="8" t="s">
        <v>6</v>
      </c>
      <c r="F63" s="19">
        <v>0.115</v>
      </c>
    </row>
    <row r="64" spans="2:11" x14ac:dyDescent="0.3">
      <c r="B64" s="8" t="s">
        <v>4</v>
      </c>
      <c r="C64" s="8">
        <v>12</v>
      </c>
      <c r="E64" s="20" t="s">
        <v>2</v>
      </c>
      <c r="F64" s="20">
        <v>1</v>
      </c>
    </row>
    <row r="65" spans="2:6" x14ac:dyDescent="0.3">
      <c r="B65" s="8" t="s">
        <v>2</v>
      </c>
      <c r="C65" s="8">
        <v>1</v>
      </c>
    </row>
    <row r="66" spans="2:6" x14ac:dyDescent="0.3">
      <c r="E66" s="2" t="s">
        <v>9</v>
      </c>
      <c r="F66" s="2"/>
    </row>
    <row r="67" spans="2:6" x14ac:dyDescent="0.3">
      <c r="B67" s="1" t="s">
        <v>10</v>
      </c>
    </row>
    <row r="69" spans="2:6" x14ac:dyDescent="0.3">
      <c r="B69" s="21" t="s">
        <v>12</v>
      </c>
      <c r="C69" s="12">
        <f>C62*(1+C63/C64)^(C65*C64)</f>
        <v>1115718.8361952149</v>
      </c>
      <c r="E69" s="12" t="s">
        <v>13</v>
      </c>
      <c r="F69" s="12">
        <f>F62*(1+F63)^F64</f>
        <v>1115000</v>
      </c>
    </row>
    <row r="71" spans="2:6" x14ac:dyDescent="0.3">
      <c r="D71" s="22" t="s">
        <v>14</v>
      </c>
    </row>
    <row r="72" spans="2:6" x14ac:dyDescent="0.3">
      <c r="D72" s="23">
        <f>C69-F69</f>
        <v>718.83619521488436</v>
      </c>
    </row>
  </sheetData>
  <mergeCells count="8">
    <mergeCell ref="B37:D37"/>
    <mergeCell ref="B38:D38"/>
    <mergeCell ref="B39:D39"/>
    <mergeCell ref="B40:D40"/>
    <mergeCell ref="G37:H37"/>
    <mergeCell ref="B61:C61"/>
    <mergeCell ref="E61:F61"/>
    <mergeCell ref="E66:F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Бердюгин</dc:creator>
  <cp:lastModifiedBy>Бердюгин Александр Александрович</cp:lastModifiedBy>
  <dcterms:created xsi:type="dcterms:W3CDTF">2015-06-05T18:19:34Z</dcterms:created>
  <dcterms:modified xsi:type="dcterms:W3CDTF">2023-09-23T12:29:11Z</dcterms:modified>
</cp:coreProperties>
</file>