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GeekBrains_08.2022_в_облако_загружать_частями\Финансовая математика\"/>
    </mc:Choice>
  </mc:AlternateContent>
  <xr:revisionPtr revIDLastSave="0" documentId="13_ncr:1_{6B98017A-ED9C-445E-88B2-944D3273EF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1" l="1"/>
  <c r="F45" i="1"/>
  <c r="F46" i="1" s="1"/>
  <c r="G45" i="1" l="1"/>
  <c r="I38" i="1"/>
  <c r="J38" i="1" s="1"/>
  <c r="I32" i="1"/>
  <c r="I37" i="1"/>
  <c r="J32" i="1"/>
  <c r="I23" i="1"/>
  <c r="F120" i="1"/>
  <c r="D126" i="1"/>
  <c r="C126" i="1"/>
  <c r="E125" i="1"/>
  <c r="F125" i="1" s="1"/>
  <c r="E124" i="1"/>
  <c r="F124" i="1" s="1"/>
  <c r="E123" i="1"/>
  <c r="F123" i="1" s="1"/>
  <c r="E122" i="1"/>
  <c r="F122" i="1" s="1"/>
  <c r="E121" i="1"/>
  <c r="F121" i="1" s="1"/>
  <c r="G121" i="1" s="1"/>
  <c r="E120" i="1"/>
  <c r="I116" i="1"/>
  <c r="H116" i="1"/>
  <c r="J115" i="1"/>
  <c r="K115" i="1" s="1"/>
  <c r="J114" i="1"/>
  <c r="K114" i="1" s="1"/>
  <c r="J113" i="1"/>
  <c r="K113" i="1" s="1"/>
  <c r="J112" i="1"/>
  <c r="K112" i="1" s="1"/>
  <c r="J111" i="1"/>
  <c r="K111" i="1" s="1"/>
  <c r="L111" i="1" s="1"/>
  <c r="K110" i="1"/>
  <c r="J110" i="1"/>
  <c r="H45" i="1" l="1"/>
  <c r="G46" i="1"/>
  <c r="L112" i="1"/>
  <c r="L113" i="1" s="1"/>
  <c r="L114" i="1" s="1"/>
  <c r="L115" i="1" s="1"/>
  <c r="G122" i="1"/>
  <c r="G123" i="1" s="1"/>
  <c r="G124" i="1" s="1"/>
  <c r="G125" i="1" s="1"/>
  <c r="F126" i="1"/>
  <c r="K116" i="1"/>
  <c r="I45" i="1" l="1"/>
  <c r="H46" i="1"/>
  <c r="J45" i="1" l="1"/>
  <c r="I46" i="1"/>
  <c r="K45" i="1" l="1"/>
  <c r="K46" i="1" s="1"/>
  <c r="E47" i="1" s="1"/>
  <c r="J46" i="1"/>
  <c r="J83" i="1"/>
  <c r="K83" i="1" s="1"/>
  <c r="E90" i="1"/>
  <c r="F90" i="1" s="1"/>
  <c r="D95" i="1"/>
  <c r="C95" i="1"/>
  <c r="E94" i="1"/>
  <c r="F94" i="1" s="1"/>
  <c r="E93" i="1"/>
  <c r="F93" i="1" s="1"/>
  <c r="E92" i="1"/>
  <c r="F92" i="1" s="1"/>
  <c r="E91" i="1"/>
  <c r="F91" i="1" s="1"/>
  <c r="F89" i="1"/>
  <c r="E89" i="1"/>
  <c r="J80" i="1"/>
  <c r="K80" i="1" s="1"/>
  <c r="J81" i="1"/>
  <c r="K81" i="1" s="1"/>
  <c r="J82" i="1"/>
  <c r="J84" i="1"/>
  <c r="J79" i="1"/>
  <c r="I85" i="1"/>
  <c r="H85" i="1"/>
  <c r="K84" i="1"/>
  <c r="K82" i="1"/>
  <c r="K79" i="1"/>
  <c r="F53" i="1"/>
  <c r="C60" i="1"/>
  <c r="I58" i="1"/>
  <c r="E59" i="1"/>
  <c r="F59" i="1" s="1"/>
  <c r="E58" i="1"/>
  <c r="F58" i="1" s="1"/>
  <c r="E57" i="1"/>
  <c r="F57" i="1" s="1"/>
  <c r="E56" i="1"/>
  <c r="F56" i="1" s="1"/>
  <c r="E55" i="1"/>
  <c r="E54" i="1"/>
  <c r="F54" i="1" s="1"/>
  <c r="E53" i="1"/>
  <c r="D60" i="1"/>
  <c r="I33" i="1"/>
  <c r="J33" i="1" s="1"/>
  <c r="J37" i="1"/>
  <c r="I34" i="1"/>
  <c r="J34" i="1" s="1"/>
  <c r="I35" i="1"/>
  <c r="J35" i="1" s="1"/>
  <c r="I36" i="1"/>
  <c r="J36" i="1" s="1"/>
  <c r="H39" i="1"/>
  <c r="G39" i="1"/>
  <c r="D23" i="1"/>
  <c r="E18" i="1"/>
  <c r="F18" i="1" s="1"/>
  <c r="E19" i="1"/>
  <c r="F19" i="1" s="1"/>
  <c r="E20" i="1"/>
  <c r="F20" i="1" s="1"/>
  <c r="E21" i="1"/>
  <c r="F21" i="1" s="1"/>
  <c r="E22" i="1"/>
  <c r="F22" i="1" s="1"/>
  <c r="E17" i="1"/>
  <c r="F17" i="1"/>
  <c r="C23" i="1"/>
  <c r="J39" i="1" l="1"/>
  <c r="K85" i="1"/>
  <c r="I93" i="1" s="1"/>
  <c r="F95" i="1"/>
  <c r="I94" i="1" s="1"/>
  <c r="F55" i="1"/>
  <c r="F60" i="1" s="1"/>
  <c r="F23" i="1"/>
</calcChain>
</file>

<file path=xl/sharedStrings.xml><?xml version="1.0" encoding="utf-8"?>
<sst xmlns="http://schemas.openxmlformats.org/spreadsheetml/2006/main" count="77" uniqueCount="31">
  <si>
    <t>Год</t>
  </si>
  <si>
    <t>Поток</t>
  </si>
  <si>
    <t>Ставка</t>
  </si>
  <si>
    <t>Квартал</t>
  </si>
  <si>
    <t>Пр-т А</t>
  </si>
  <si>
    <t>Пр-т Б</t>
  </si>
  <si>
    <t>Вр. ст. д.</t>
  </si>
  <si>
    <t>t</t>
  </si>
  <si>
    <t>IC0</t>
  </si>
  <si>
    <t>CFt</t>
  </si>
  <si>
    <t>(1+r)^t</t>
  </si>
  <si>
    <t>NPV</t>
  </si>
  <si>
    <t>Итого:</t>
  </si>
  <si>
    <t>-287,27 &lt; 0 — поэтому НЕ инвестируем в проект</t>
  </si>
  <si>
    <t>IRR подбором:</t>
  </si>
  <si>
    <t>IRR с ф-й ВСД():</t>
  </si>
  <si>
    <t>Ст-ть денег</t>
  </si>
  <si>
    <t>Проект А</t>
  </si>
  <si>
    <t>Проект В</t>
  </si>
  <si>
    <t>PI(В) =</t>
  </si>
  <si>
    <t>Pi(А) =</t>
  </si>
  <si>
    <t>ЧПС() =</t>
  </si>
  <si>
    <t xml:space="preserve">— наугад; через "Подбор параметра" не получилось </t>
  </si>
  <si>
    <t>CVP-точка</t>
  </si>
  <si>
    <t>Денежные потоки</t>
  </si>
  <si>
    <t>Дисконтирующий множитель</t>
  </si>
  <si>
    <t>Дисконтированные ден. потоки</t>
  </si>
  <si>
    <t>Ставка дисконтирования</t>
  </si>
  <si>
    <t>NPV =</t>
  </si>
  <si>
    <t>Вариант, если считать ставку с нулевого года</t>
  </si>
  <si>
    <t>Вариант со ставкой с первого года и расчетами как в лекции 3 на 41 минуте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</si>
</sst>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₽&quot;;[Red]\-#,##0.00\ &quot;₽&quot;"/>
    <numFmt numFmtId="43" formatCode="_-* #,##0.00_-;\-* #,##0.00_-;_-* &quot;-&quot;??_-;_-@_-"/>
    <numFmt numFmtId="164" formatCode="_-* #,##0.00000_-;\-* #,##0.00000_-;_-* &quot;-&quot;??_-;_-@_-"/>
    <numFmt numFmtId="165" formatCode="0.000000%"/>
    <numFmt numFmtId="166" formatCode="_-* #,##0.00\ _₽_-;\-* #,##0.00\ _₽_-;_-* &quot;-&quot;??\ _₽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name val="Calibri"/>
      <family val="2"/>
      <scheme val="minor"/>
    </font>
    <font>
      <i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2" fillId="0" borderId="1" xfId="0" applyFont="1" applyBorder="1"/>
    <xf numFmtId="9" fontId="2" fillId="0" borderId="1" xfId="2" applyFont="1" applyBorder="1"/>
    <xf numFmtId="0" fontId="3" fillId="0" borderId="1" xfId="0" applyFont="1" applyBorder="1" applyAlignment="1">
      <alignment horizontal="center"/>
    </xf>
    <xf numFmtId="43" fontId="2" fillId="0" borderId="1" xfId="1" applyFont="1" applyBorder="1" applyAlignment="1">
      <alignment horizontal="right"/>
    </xf>
    <xf numFmtId="43" fontId="2" fillId="2" borderId="1" xfId="1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2" fontId="2" fillId="0" borderId="0" xfId="0" applyNumberFormat="1" applyFont="1"/>
    <xf numFmtId="2" fontId="0" fillId="0" borderId="0" xfId="0" applyNumberFormat="1"/>
    <xf numFmtId="0" fontId="2" fillId="0" borderId="1" xfId="0" applyFont="1" applyBorder="1" applyAlignment="1">
      <alignment horizontal="center"/>
    </xf>
    <xf numFmtId="165" fontId="2" fillId="2" borderId="0" xfId="0" applyNumberFormat="1" applyFont="1" applyFill="1"/>
    <xf numFmtId="164" fontId="2" fillId="0" borderId="1" xfId="1" applyNumberFormat="1" applyFont="1" applyFill="1" applyBorder="1" applyAlignment="1">
      <alignment horizontal="right"/>
    </xf>
    <xf numFmtId="0" fontId="2" fillId="0" borderId="0" xfId="0" quotePrefix="1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8" fontId="2" fillId="0" borderId="0" xfId="0" applyNumberFormat="1" applyFont="1"/>
    <xf numFmtId="8" fontId="5" fillId="0" borderId="0" xfId="0" applyNumberFormat="1" applyFont="1" applyAlignment="1">
      <alignment horizontal="center"/>
    </xf>
    <xf numFmtId="9" fontId="2" fillId="2" borderId="0" xfId="2" applyFont="1" applyFill="1"/>
    <xf numFmtId="0" fontId="2" fillId="0" borderId="0" xfId="0" applyFont="1" applyBorder="1"/>
    <xf numFmtId="43" fontId="2" fillId="0" borderId="0" xfId="1" applyFont="1" applyBorder="1" applyAlignment="1">
      <alignment horizontal="right"/>
    </xf>
    <xf numFmtId="43" fontId="2" fillId="0" borderId="1" xfId="1" applyNumberFormat="1" applyFont="1" applyBorder="1" applyAlignment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43" fontId="2" fillId="0" borderId="1" xfId="0" applyNumberFormat="1" applyFont="1" applyBorder="1" applyAlignment="1"/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6" fontId="2" fillId="0" borderId="1" xfId="0" applyNumberFormat="1" applyFont="1" applyBorder="1"/>
    <xf numFmtId="43" fontId="2" fillId="0" borderId="1" xfId="1" applyFont="1" applyFill="1" applyBorder="1" applyAlignment="1">
      <alignment horizontal="right"/>
    </xf>
    <xf numFmtId="166" fontId="2" fillId="2" borderId="1" xfId="0" applyNumberFormat="1" applyFont="1" applyFill="1" applyBorder="1"/>
    <xf numFmtId="43" fontId="2" fillId="2" borderId="1" xfId="0" applyNumberFormat="1" applyFont="1" applyFill="1" applyBorder="1" applyAlignment="1"/>
    <xf numFmtId="0" fontId="0" fillId="0" borderId="0" xfId="0" applyBorder="1"/>
    <xf numFmtId="0" fontId="2" fillId="2" borderId="0" xfId="0" quotePrefix="1" applyFont="1" applyFill="1" applyBorder="1" applyAlignment="1">
      <alignment horizontal="center"/>
    </xf>
    <xf numFmtId="43" fontId="2" fillId="0" borderId="0" xfId="1" applyFont="1" applyFill="1" applyBorder="1" applyAlignment="1">
      <alignment horizontal="right"/>
    </xf>
    <xf numFmtId="0" fontId="2" fillId="0" borderId="0" xfId="0" applyFont="1" applyFill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9" fontId="2" fillId="0" borderId="1" xfId="2" applyFont="1" applyBorder="1" applyAlignment="1"/>
    <xf numFmtId="2" fontId="2" fillId="0" borderId="1" xfId="0" applyNumberFormat="1" applyFont="1" applyBorder="1" applyAlignment="1"/>
    <xf numFmtId="0" fontId="2" fillId="0" borderId="0" xfId="0" applyFont="1" applyBorder="1" applyAlignment="1"/>
    <xf numFmtId="43" fontId="2" fillId="0" borderId="0" xfId="1" applyFont="1" applyBorder="1" applyAlignment="1"/>
    <xf numFmtId="43" fontId="2" fillId="0" borderId="0" xfId="1" applyFont="1" applyFill="1" applyBorder="1" applyAlignment="1"/>
    <xf numFmtId="0" fontId="0" fillId="0" borderId="0" xfId="0" applyAlignment="1"/>
    <xf numFmtId="0" fontId="2" fillId="3" borderId="1" xfId="0" applyFont="1" applyFill="1" applyBorder="1" applyAlignment="1"/>
    <xf numFmtId="2" fontId="2" fillId="2" borderId="1" xfId="0" applyNumberFormat="1" applyFont="1" applyFill="1" applyBorder="1" applyAlignment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309860" cy="1485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3B7230-FE7F-9FD5-4894-0D55D3DAE65A}"/>
            </a:ext>
          </a:extLst>
        </xdr:cNvPr>
        <xdr:cNvSpPr txBox="1"/>
      </xdr:nvSpPr>
      <xdr:spPr>
        <a:xfrm>
          <a:off x="0" y="0"/>
          <a:ext cx="10309860" cy="1485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Задача 1.</a:t>
          </a:r>
          <a:r>
            <a:rPr lang="ru-RU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Есть инвестиционный проект с денежными потоками по кварталам:</a:t>
          </a:r>
          <a:br>
            <a:rPr lang="ru-RU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ru-RU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Квартал 0 1 2 3 4 5</a:t>
          </a:r>
          <a:br>
            <a:rPr lang="ru-RU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ru-RU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денежный поток -1200 100 200 300 400 500</a:t>
          </a:r>
          <a:br>
            <a:rPr lang="ru-RU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ru-RU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Необходимо принять решение, инвестируем в проект или нет, если ставка дисконтирования 15% годовых.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>
              <a:effectLst/>
            </a:rPr>
            <a:t>Все инвестиционные проекты, у которых </a:t>
          </a:r>
          <a:r>
            <a:rPr lang="en-US" sz="1400">
              <a:effectLst/>
            </a:rPr>
            <a:t>NPV &gt; 0, </a:t>
          </a:r>
          <a:r>
            <a:rPr lang="ru-RU" sz="1400">
              <a:effectLst/>
            </a:rPr>
            <a:t>следует принимать, а все инвестиционные проекты с </a:t>
          </a:r>
          <a:r>
            <a:rPr lang="en-US" sz="1400">
              <a:effectLst/>
            </a:rPr>
            <a:t>NPV &lt; 0 – </a:t>
          </a:r>
          <a:r>
            <a:rPr lang="ru-RU" sz="1400">
              <a:effectLst/>
            </a:rPr>
            <a:t>отвергать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400">
            <a:effectLst/>
          </a:endParaRPr>
        </a:p>
      </xdr:txBody>
    </xdr:sp>
    <xdr:clientData/>
  </xdr:oneCellAnchor>
  <xdr:oneCellAnchor>
    <xdr:from>
      <xdr:col>0</xdr:col>
      <xdr:colOff>0</xdr:colOff>
      <xdr:row>24</xdr:row>
      <xdr:rowOff>7620</xdr:rowOff>
    </xdr:from>
    <xdr:ext cx="10309860" cy="11049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1100DE8-9678-4AD4-88F4-642B9DAA8CB7}"/>
            </a:ext>
          </a:extLst>
        </xdr:cNvPr>
        <xdr:cNvSpPr txBox="1"/>
      </xdr:nvSpPr>
      <xdr:spPr>
        <a:xfrm>
          <a:off x="0" y="2567940"/>
          <a:ext cx="10309860" cy="1104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Задача 2.</a:t>
          </a:r>
          <a:r>
            <a:rPr lang="ru-RU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Для инвестиционного проекта с денежными потоками:</a:t>
          </a:r>
          <a:br>
            <a:rPr lang="ru-RU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ru-RU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Год 0 1 2 3 4 5 6</a:t>
          </a:r>
          <a:br>
            <a:rPr lang="ru-RU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ru-RU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денежный поток -1500 100 200 300 400 500 600</a:t>
          </a:r>
          <a:br>
            <a:rPr lang="ru-RU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ru-RU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найти 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NPV, </a:t>
          </a:r>
          <a:r>
            <a:rPr lang="ru-RU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если первые два года ставка дисконтирования равна 20%, следующие два года она равна 15%, и затем становится 10%.</a:t>
          </a:r>
          <a:endParaRPr lang="ru-RU" sz="1400">
            <a:effectLst/>
          </a:endParaRPr>
        </a:p>
      </xdr:txBody>
    </xdr:sp>
    <xdr:clientData/>
  </xdr:oneCellAnchor>
  <xdr:oneCellAnchor>
    <xdr:from>
      <xdr:col>0</xdr:col>
      <xdr:colOff>0</xdr:colOff>
      <xdr:row>48</xdr:row>
      <xdr:rowOff>114300</xdr:rowOff>
    </xdr:from>
    <xdr:ext cx="10309860" cy="3733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0645A6C-0FCF-4B81-A23B-6CC6D1A3C9F4}"/>
            </a:ext>
          </a:extLst>
        </xdr:cNvPr>
        <xdr:cNvSpPr txBox="1"/>
      </xdr:nvSpPr>
      <xdr:spPr>
        <a:xfrm>
          <a:off x="0" y="10858500"/>
          <a:ext cx="10309860" cy="373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Задача 3.</a:t>
          </a:r>
          <a:r>
            <a:rPr lang="ru-RU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Для проекта из задачи 2 найти внутреннюю норму доходности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(IRR)</a:t>
          </a:r>
          <a:r>
            <a:rPr lang="ru-RU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ru-RU" sz="1400">
            <a:effectLst/>
          </a:endParaRPr>
        </a:p>
      </xdr:txBody>
    </xdr:sp>
    <xdr:clientData/>
  </xdr:oneCellAnchor>
  <xdr:oneCellAnchor>
    <xdr:from>
      <xdr:col>0</xdr:col>
      <xdr:colOff>0</xdr:colOff>
      <xdr:row>68</xdr:row>
      <xdr:rowOff>175260</xdr:rowOff>
    </xdr:from>
    <xdr:ext cx="10309860" cy="14706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97AD706-2E6C-43AE-8597-2E21A5E1AF19}"/>
            </a:ext>
          </a:extLst>
        </xdr:cNvPr>
        <xdr:cNvSpPr txBox="1"/>
      </xdr:nvSpPr>
      <xdr:spPr>
        <a:xfrm>
          <a:off x="0" y="7490460"/>
          <a:ext cx="10309860" cy="14706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Задача 4.</a:t>
          </a:r>
          <a:r>
            <a:rPr lang="ru-RU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Есть два инвестиционных проекта со следующими денежными потоками:</a:t>
          </a:r>
          <a:br>
            <a:rPr lang="ru-RU" sz="1400"/>
          </a:br>
          <a:r>
            <a:rPr lang="ru-RU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Год 0 1 2 3 4 5</a:t>
          </a:r>
          <a:br>
            <a:rPr lang="ru-RU" sz="1400"/>
          </a:br>
          <a:r>
            <a:rPr lang="ru-RU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Проект А -1000 100 250 450 500 550</a:t>
          </a:r>
          <a:br>
            <a:rPr lang="ru-RU" sz="1400"/>
          </a:br>
          <a:r>
            <a:rPr lang="ru-RU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Проект Б -1000 200 300 400 450 500</a:t>
          </a:r>
          <a:br>
            <a:rPr lang="ru-RU" sz="1400"/>
          </a:br>
          <a:r>
            <a:rPr lang="ru-RU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Если стоимость денег равна 10%, и инвестор хочет получить максимальную доходность на вложенный рубль инвестиций, то какой проект он должен выбрать?</a:t>
          </a:r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0</xdr:col>
      <xdr:colOff>0</xdr:colOff>
      <xdr:row>99</xdr:row>
      <xdr:rowOff>137160</xdr:rowOff>
    </xdr:from>
    <xdr:ext cx="10309860" cy="150114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1983897-A617-4DF1-A34B-77C8D1FC2D05}"/>
            </a:ext>
          </a:extLst>
        </xdr:cNvPr>
        <xdr:cNvSpPr txBox="1"/>
      </xdr:nvSpPr>
      <xdr:spPr>
        <a:xfrm>
          <a:off x="0" y="20711160"/>
          <a:ext cx="10309860" cy="150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Задача 5.</a:t>
          </a:r>
          <a:r>
            <a:rPr lang="ru-RU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Есть два инвестиционных проекта со следующими денежными потоками:</a:t>
          </a:r>
          <a:br>
            <a:rPr lang="ru-RU" sz="1400"/>
          </a:br>
          <a:r>
            <a:rPr lang="ru-RU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Год 0 1 2 3 4 5</a:t>
          </a:r>
          <a:br>
            <a:rPr lang="ru-RU" sz="1400"/>
          </a:br>
          <a:r>
            <a:rPr lang="ru-RU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Проект А -1000 100 250 450 500 550</a:t>
          </a:r>
          <a:br>
            <a:rPr lang="ru-RU" sz="1400"/>
          </a:br>
          <a:r>
            <a:rPr lang="ru-RU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Проект Б -1000 200 300 400 450 500</a:t>
          </a:r>
          <a:br>
            <a:rPr lang="ru-RU" sz="1400"/>
          </a:br>
          <a:r>
            <a:rPr lang="ru-RU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Инвестор хочет выбрать один из проектов по критерию ликвидности с учетом временной стоимости денег в размере 10% годовых. Какой он должен выбрать?</a:t>
          </a:r>
          <a:endParaRPr lang="ru-RU" sz="1400">
            <a:effectLst/>
          </a:endParaRPr>
        </a:p>
      </xdr:txBody>
    </xdr:sp>
    <xdr:clientData/>
  </xdr:oneCellAnchor>
  <xdr:twoCellAnchor editAs="oneCell">
    <xdr:from>
      <xdr:col>7</xdr:col>
      <xdr:colOff>182880</xdr:colOff>
      <xdr:row>7</xdr:row>
      <xdr:rowOff>76200</xdr:rowOff>
    </xdr:from>
    <xdr:to>
      <xdr:col>13</xdr:col>
      <xdr:colOff>333399</xdr:colOff>
      <xdr:row>19</xdr:row>
      <xdr:rowOff>106680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2AB031F2-2249-4DF3-A66C-5C34E7290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4580" y="1676400"/>
          <a:ext cx="6566559" cy="2773680"/>
        </a:xfrm>
        <a:prstGeom prst="rect">
          <a:avLst/>
        </a:prstGeom>
      </xdr:spPr>
    </xdr:pic>
    <xdr:clientData/>
  </xdr:twoCellAnchor>
  <xdr:twoCellAnchor editAs="oneCell">
    <xdr:from>
      <xdr:col>0</xdr:col>
      <xdr:colOff>449581</xdr:colOff>
      <xdr:row>61</xdr:row>
      <xdr:rowOff>76200</xdr:rowOff>
    </xdr:from>
    <xdr:to>
      <xdr:col>8</xdr:col>
      <xdr:colOff>274321</xdr:colOff>
      <xdr:row>66</xdr:row>
      <xdr:rowOff>173237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5709CEF3-FFD2-C5B2-AF52-EA7C23987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581" y="12420600"/>
          <a:ext cx="7170420" cy="1240037"/>
        </a:xfrm>
        <a:prstGeom prst="rect">
          <a:avLst/>
        </a:prstGeom>
      </xdr:spPr>
    </xdr:pic>
    <xdr:clientData/>
  </xdr:twoCellAnchor>
  <xdr:oneCellAnchor>
    <xdr:from>
      <xdr:col>6</xdr:col>
      <xdr:colOff>190500</xdr:colOff>
      <xdr:row>94</xdr:row>
      <xdr:rowOff>198120</xdr:rowOff>
    </xdr:from>
    <xdr:ext cx="6588278" cy="59323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AA5139F-A8BD-8F34-03AB-07186672586F}"/>
            </a:ext>
          </a:extLst>
        </xdr:cNvPr>
        <xdr:cNvSpPr txBox="1"/>
      </xdr:nvSpPr>
      <xdr:spPr>
        <a:xfrm>
          <a:off x="5318760" y="20086320"/>
          <a:ext cx="6588278" cy="593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600"/>
            <a:t>Как</a:t>
          </a:r>
          <a:r>
            <a:rPr lang="ru-RU" sz="1600" baseline="0"/>
            <a:t> видим, больший</a:t>
          </a:r>
          <a:r>
            <a:rPr lang="en-US" sz="1600" baseline="0"/>
            <a:t> PI </a:t>
          </a:r>
          <a:r>
            <a:rPr lang="ru-RU" sz="1600" baseline="0"/>
            <a:t>и максимальную доходность обеспечит проект В.</a:t>
          </a:r>
          <a:endParaRPr lang="en-US" sz="1600" baseline="0"/>
        </a:p>
        <a:p>
          <a:r>
            <a:rPr lang="ru-RU" sz="1600"/>
            <a:t>Инвестиция будет приносить прибыль в размере </a:t>
          </a:r>
          <a:r>
            <a:rPr lang="en-US" sz="1600"/>
            <a:t>35</a:t>
          </a:r>
          <a:r>
            <a:rPr lang="ru-RU" sz="1600"/>
            <a:t>% в год.</a:t>
          </a:r>
        </a:p>
      </xdr:txBody>
    </xdr:sp>
    <xdr:clientData/>
  </xdr:oneCellAnchor>
  <xdr:oneCellAnchor>
    <xdr:from>
      <xdr:col>6</xdr:col>
      <xdr:colOff>419100</xdr:colOff>
      <xdr:row>86</xdr:row>
      <xdr:rowOff>83820</xdr:rowOff>
    </xdr:from>
    <xdr:ext cx="6046207" cy="1188146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C1D4C4A-8E9F-3309-90D5-095539978D88}"/>
            </a:ext>
          </a:extLst>
        </xdr:cNvPr>
        <xdr:cNvSpPr txBox="1"/>
      </xdr:nvSpPr>
      <xdr:spPr>
        <a:xfrm>
          <a:off x="5547360" y="18143220"/>
          <a:ext cx="6046207" cy="11881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/>
            <a:t>Индекс доходности:</a:t>
          </a:r>
        </a:p>
        <a:p>
          <a:r>
            <a:rPr lang="ru-RU" sz="1400"/>
            <a:t>Данный показатель рассчитывается: </a:t>
          </a:r>
          <a:r>
            <a:rPr lang="en-US" sz="1400"/>
            <a:t>PI = NPV / IC. </a:t>
          </a:r>
        </a:p>
        <a:p>
          <a:r>
            <a:rPr lang="en-US" sz="1400"/>
            <a:t>PI (Profitability Index) – </a:t>
          </a:r>
          <a:r>
            <a:rPr lang="ru-RU" sz="1400"/>
            <a:t>индекс доходности инвестиционного проекта; </a:t>
          </a:r>
        </a:p>
        <a:p>
          <a:r>
            <a:rPr lang="en-US" sz="1400"/>
            <a:t>NPV (Net Present Value) – </a:t>
          </a:r>
          <a:r>
            <a:rPr lang="ru-RU" sz="1400"/>
            <a:t>чистый дисконтированный доход; </a:t>
          </a:r>
        </a:p>
        <a:p>
          <a:r>
            <a:rPr lang="en-US" sz="1400"/>
            <a:t>IC (Invest Capital) – </a:t>
          </a:r>
          <a:r>
            <a:rPr lang="ru-RU" sz="1400"/>
            <a:t>первоначальный затраченный инвестиционный капитал. </a:t>
          </a:r>
        </a:p>
      </xdr:txBody>
    </xdr:sp>
    <xdr:clientData/>
  </xdr:oneCellAnchor>
  <xdr:oneCellAnchor>
    <xdr:from>
      <xdr:col>7</xdr:col>
      <xdr:colOff>342900</xdr:colOff>
      <xdr:row>119</xdr:row>
      <xdr:rowOff>38100</xdr:rowOff>
    </xdr:from>
    <xdr:ext cx="5425440" cy="1432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29B8B1E-0CEA-4F1F-991B-A122B45BDE8F}"/>
            </a:ext>
          </a:extLst>
        </xdr:cNvPr>
        <xdr:cNvSpPr txBox="1"/>
      </xdr:nvSpPr>
      <xdr:spPr>
        <a:xfrm>
          <a:off x="6499860" y="25641300"/>
          <a:ext cx="5425440" cy="1432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Первый</a:t>
          </a:r>
          <a:r>
            <a:rPr lang="ru-RU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проект обеспечит инвестору выход на точку безубыточности к концу пятого года;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Второй проект обеспечит инвестору выход на точку безубыточности к концу четвертого года;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4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Значит, второй проект выгоднее.при равных инвестициях.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U126"/>
  <sheetViews>
    <sheetView tabSelected="1" topLeftCell="A73" workbookViewId="0">
      <selection activeCell="A48" sqref="A48:XFD48"/>
    </sheetView>
  </sheetViews>
  <sheetFormatPr defaultRowHeight="18" x14ac:dyDescent="0.35"/>
  <cols>
    <col min="1" max="1" width="8.88671875" style="1"/>
    <col min="2" max="5" width="13" style="1" customWidth="1"/>
    <col min="6" max="6" width="13.88671875" style="1" customWidth="1"/>
    <col min="7" max="7" width="15" style="1" customWidth="1"/>
    <col min="8" max="8" width="17.33203125" style="1" customWidth="1"/>
    <col min="9" max="11" width="17.5546875" style="1" customWidth="1"/>
    <col min="12" max="12" width="14.6640625" style="1" customWidth="1"/>
    <col min="13" max="16" width="8.88671875" style="1"/>
    <col min="17" max="17" width="11.6640625" style="1" customWidth="1"/>
    <col min="18" max="18" width="13" style="1" customWidth="1"/>
    <col min="19" max="19" width="8.88671875" style="1"/>
    <col min="20" max="20" width="12.109375" style="1" customWidth="1"/>
    <col min="21" max="16384" width="8.88671875" style="1"/>
  </cols>
  <sheetData>
    <row r="8" spans="2:7" x14ac:dyDescent="0.35">
      <c r="B8" s="10" t="s">
        <v>3</v>
      </c>
      <c r="C8" s="10" t="s">
        <v>1</v>
      </c>
      <c r="D8" s="10" t="s">
        <v>2</v>
      </c>
    </row>
    <row r="9" spans="2:7" x14ac:dyDescent="0.35">
      <c r="B9" s="2">
        <v>0</v>
      </c>
      <c r="C9" s="2">
        <v>-1200</v>
      </c>
      <c r="D9" s="3">
        <v>0.15</v>
      </c>
    </row>
    <row r="10" spans="2:7" x14ac:dyDescent="0.35">
      <c r="B10" s="2">
        <v>1</v>
      </c>
      <c r="C10" s="2">
        <v>100</v>
      </c>
      <c r="D10" s="2"/>
    </row>
    <row r="11" spans="2:7" x14ac:dyDescent="0.35">
      <c r="B11" s="2">
        <v>2</v>
      </c>
      <c r="C11" s="2">
        <v>200</v>
      </c>
      <c r="D11" s="2"/>
      <c r="G11" s="8"/>
    </row>
    <row r="12" spans="2:7" x14ac:dyDescent="0.35">
      <c r="B12" s="2">
        <v>3</v>
      </c>
      <c r="C12" s="2">
        <v>300</v>
      </c>
      <c r="D12" s="2"/>
      <c r="G12" s="8"/>
    </row>
    <row r="13" spans="2:7" x14ac:dyDescent="0.35">
      <c r="B13" s="2">
        <v>4</v>
      </c>
      <c r="C13" s="2">
        <v>400</v>
      </c>
      <c r="D13" s="2"/>
      <c r="G13" s="8"/>
    </row>
    <row r="14" spans="2:7" x14ac:dyDescent="0.35">
      <c r="B14" s="2">
        <v>5</v>
      </c>
      <c r="C14" s="2">
        <v>500</v>
      </c>
      <c r="D14" s="2"/>
      <c r="G14" s="8"/>
    </row>
    <row r="15" spans="2:7" x14ac:dyDescent="0.35">
      <c r="G15" s="8"/>
    </row>
    <row r="16" spans="2:7" x14ac:dyDescent="0.35">
      <c r="B16" s="4" t="s">
        <v>7</v>
      </c>
      <c r="C16" s="4" t="s">
        <v>8</v>
      </c>
      <c r="D16" s="4" t="s">
        <v>9</v>
      </c>
      <c r="E16" s="4" t="s">
        <v>10</v>
      </c>
      <c r="F16" s="4" t="s">
        <v>11</v>
      </c>
      <c r="G16" s="9"/>
    </row>
    <row r="17" spans="2:21" x14ac:dyDescent="0.35">
      <c r="B17" s="2">
        <v>0</v>
      </c>
      <c r="C17" s="5">
        <v>-1200</v>
      </c>
      <c r="D17" s="5"/>
      <c r="E17" s="5">
        <f>(1+$D$9)^B17</f>
        <v>1</v>
      </c>
      <c r="F17" s="5">
        <f>C17</f>
        <v>-1200</v>
      </c>
      <c r="G17" s="9"/>
    </row>
    <row r="18" spans="2:21" x14ac:dyDescent="0.35">
      <c r="B18" s="2">
        <v>1</v>
      </c>
      <c r="C18" s="5"/>
      <c r="D18" s="2">
        <v>100</v>
      </c>
      <c r="E18" s="5">
        <f>(1+$D$9)^B18</f>
        <v>1.1499999999999999</v>
      </c>
      <c r="F18" s="5">
        <f>D18/E18</f>
        <v>86.956521739130437</v>
      </c>
      <c r="G18"/>
    </row>
    <row r="19" spans="2:21" x14ac:dyDescent="0.35">
      <c r="B19" s="2">
        <v>2</v>
      </c>
      <c r="C19" s="5"/>
      <c r="D19" s="2">
        <v>200</v>
      </c>
      <c r="E19" s="5">
        <f t="shared" ref="E19:E22" si="0">(1+$D$9)^B19</f>
        <v>1.3224999999999998</v>
      </c>
      <c r="F19" s="5">
        <f>D19/E19</f>
        <v>151.2287334593573</v>
      </c>
      <c r="G19"/>
    </row>
    <row r="20" spans="2:21" x14ac:dyDescent="0.35">
      <c r="B20" s="2">
        <v>3</v>
      </c>
      <c r="C20" s="5"/>
      <c r="D20" s="2">
        <v>300</v>
      </c>
      <c r="E20" s="5">
        <f t="shared" si="0"/>
        <v>1.5208749999999995</v>
      </c>
      <c r="F20" s="5">
        <f>D20/E20</f>
        <v>197.25486972959652</v>
      </c>
      <c r="G20"/>
    </row>
    <row r="21" spans="2:21" x14ac:dyDescent="0.35">
      <c r="B21" s="2">
        <v>4</v>
      </c>
      <c r="C21" s="5"/>
      <c r="D21" s="2">
        <v>400</v>
      </c>
      <c r="E21" s="5">
        <f t="shared" si="0"/>
        <v>1.7490062499999994</v>
      </c>
      <c r="F21" s="5">
        <f>D21/E21</f>
        <v>228.70129823721334</v>
      </c>
      <c r="G21"/>
    </row>
    <row r="22" spans="2:21" x14ac:dyDescent="0.35">
      <c r="B22" s="2">
        <v>5</v>
      </c>
      <c r="C22" s="5"/>
      <c r="D22" s="2">
        <v>500</v>
      </c>
      <c r="E22" s="5">
        <f t="shared" si="0"/>
        <v>2.0113571874999994</v>
      </c>
      <c r="F22" s="5">
        <f>D22/E22</f>
        <v>248.58836764914494</v>
      </c>
      <c r="G22" s="33"/>
      <c r="H22" s="34" t="s">
        <v>13</v>
      </c>
      <c r="I22" s="34"/>
      <c r="J22" s="34"/>
      <c r="K22" s="34"/>
    </row>
    <row r="23" spans="2:21" x14ac:dyDescent="0.35">
      <c r="B23" s="2" t="s">
        <v>12</v>
      </c>
      <c r="C23" s="5">
        <f>SUM(C17:C22)</f>
        <v>-1200</v>
      </c>
      <c r="D23" s="5">
        <f>SUM(D17:D22)</f>
        <v>1500</v>
      </c>
      <c r="E23" s="5"/>
      <c r="F23" s="6">
        <f>SUM(F17:F22)</f>
        <v>-287.27020918555741</v>
      </c>
      <c r="H23" s="18" t="s">
        <v>21</v>
      </c>
      <c r="I23" s="18">
        <f>NPV(D9,D18:D22)+C17</f>
        <v>-287.27020918555741</v>
      </c>
    </row>
    <row r="24" spans="2:21" x14ac:dyDescent="0.35">
      <c r="G24"/>
      <c r="I24" s="17"/>
    </row>
    <row r="29" spans="2:21" x14ac:dyDescent="0.35">
      <c r="K29"/>
      <c r="L29"/>
      <c r="M29"/>
      <c r="N29"/>
      <c r="O29"/>
      <c r="P29"/>
      <c r="Q29"/>
      <c r="R29"/>
      <c r="S29"/>
      <c r="T29"/>
      <c r="U29"/>
    </row>
    <row r="30" spans="2:21" x14ac:dyDescent="0.35">
      <c r="F30" s="37" t="s">
        <v>29</v>
      </c>
      <c r="G30" s="37"/>
      <c r="H30" s="37"/>
      <c r="I30" s="37"/>
      <c r="J30" s="37"/>
      <c r="K30"/>
      <c r="L30"/>
      <c r="M30"/>
      <c r="N30"/>
      <c r="O30"/>
      <c r="P30"/>
      <c r="Q30"/>
      <c r="R30"/>
      <c r="S30"/>
      <c r="T30"/>
      <c r="U30"/>
    </row>
    <row r="31" spans="2:21" x14ac:dyDescent="0.35">
      <c r="B31" s="10" t="s">
        <v>0</v>
      </c>
      <c r="C31" s="10" t="s">
        <v>1</v>
      </c>
      <c r="D31" s="10" t="s">
        <v>2</v>
      </c>
      <c r="F31" s="4" t="s">
        <v>7</v>
      </c>
      <c r="G31" s="4" t="s">
        <v>8</v>
      </c>
      <c r="H31" s="4" t="s">
        <v>9</v>
      </c>
      <c r="I31" s="4" t="s">
        <v>10</v>
      </c>
      <c r="J31" s="4" t="s">
        <v>11</v>
      </c>
      <c r="K31"/>
      <c r="L31"/>
      <c r="M31"/>
      <c r="N31"/>
      <c r="O31"/>
      <c r="P31"/>
      <c r="Q31"/>
      <c r="R31"/>
      <c r="S31"/>
      <c r="T31"/>
      <c r="U31"/>
    </row>
    <row r="32" spans="2:21" x14ac:dyDescent="0.35">
      <c r="B32" s="2">
        <v>0</v>
      </c>
      <c r="C32" s="2">
        <v>-1500</v>
      </c>
      <c r="D32" s="3">
        <v>0.2</v>
      </c>
      <c r="F32" s="2">
        <v>0</v>
      </c>
      <c r="G32" s="5">
        <v>-1500</v>
      </c>
      <c r="H32" s="5"/>
      <c r="I32" s="5">
        <f>(1+D32)^F32</f>
        <v>1</v>
      </c>
      <c r="J32" s="5">
        <f>G32</f>
        <v>-1500</v>
      </c>
      <c r="K32"/>
      <c r="L32"/>
      <c r="M32"/>
      <c r="N32"/>
      <c r="O32"/>
      <c r="P32"/>
      <c r="Q32"/>
      <c r="R32"/>
      <c r="S32"/>
      <c r="T32"/>
      <c r="U32"/>
    </row>
    <row r="33" spans="2:21" x14ac:dyDescent="0.35">
      <c r="B33" s="2">
        <v>1</v>
      </c>
      <c r="C33" s="2">
        <v>100</v>
      </c>
      <c r="D33" s="3">
        <v>0.2</v>
      </c>
      <c r="F33" s="2">
        <v>1</v>
      </c>
      <c r="G33" s="5"/>
      <c r="H33" s="2">
        <v>100</v>
      </c>
      <c r="I33" s="5">
        <f>(1+D33)^F33</f>
        <v>1.2</v>
      </c>
      <c r="J33" s="5">
        <f>H33/I33</f>
        <v>83.333333333333343</v>
      </c>
      <c r="K33"/>
      <c r="L33"/>
      <c r="M33"/>
      <c r="N33"/>
      <c r="O33"/>
      <c r="P33"/>
      <c r="Q33"/>
      <c r="R33"/>
      <c r="S33"/>
      <c r="T33"/>
      <c r="U33"/>
    </row>
    <row r="34" spans="2:21" x14ac:dyDescent="0.35">
      <c r="B34" s="2">
        <v>2</v>
      </c>
      <c r="C34" s="2">
        <v>200</v>
      </c>
      <c r="D34" s="3">
        <v>0.15</v>
      </c>
      <c r="F34" s="2">
        <v>2</v>
      </c>
      <c r="G34" s="5"/>
      <c r="H34" s="2">
        <v>200</v>
      </c>
      <c r="I34" s="5">
        <f>(1+D34)^F34</f>
        <v>1.3224999999999998</v>
      </c>
      <c r="J34" s="5">
        <f t="shared" ref="J34:J38" si="1">H34/I34</f>
        <v>151.2287334593573</v>
      </c>
      <c r="K34"/>
      <c r="L34"/>
      <c r="M34"/>
      <c r="N34"/>
      <c r="O34"/>
      <c r="P34"/>
      <c r="Q34"/>
      <c r="R34"/>
      <c r="S34"/>
      <c r="T34"/>
      <c r="U34"/>
    </row>
    <row r="35" spans="2:21" x14ac:dyDescent="0.35">
      <c r="B35" s="2">
        <v>3</v>
      </c>
      <c r="C35" s="2">
        <v>300</v>
      </c>
      <c r="D35" s="3">
        <v>0.15</v>
      </c>
      <c r="F35" s="2">
        <v>3</v>
      </c>
      <c r="G35" s="5"/>
      <c r="H35" s="2">
        <v>300</v>
      </c>
      <c r="I35" s="5">
        <f>(1+D35)^F35</f>
        <v>1.5208749999999995</v>
      </c>
      <c r="J35" s="5">
        <f t="shared" si="1"/>
        <v>197.25486972959652</v>
      </c>
      <c r="K35"/>
      <c r="L35"/>
      <c r="M35"/>
      <c r="N35"/>
      <c r="O35"/>
      <c r="P35"/>
      <c r="Q35"/>
      <c r="R35"/>
      <c r="S35"/>
      <c r="T35"/>
      <c r="U35"/>
    </row>
    <row r="36" spans="2:21" x14ac:dyDescent="0.35">
      <c r="B36" s="2">
        <v>4</v>
      </c>
      <c r="C36" s="2">
        <v>400</v>
      </c>
      <c r="D36" s="3">
        <v>0.1</v>
      </c>
      <c r="F36" s="2">
        <v>4</v>
      </c>
      <c r="G36" s="5"/>
      <c r="H36" s="2">
        <v>400</v>
      </c>
      <c r="I36" s="5">
        <f>(1+D36)^F36</f>
        <v>1.4641000000000004</v>
      </c>
      <c r="J36" s="5">
        <f t="shared" si="1"/>
        <v>273.20538214602823</v>
      </c>
      <c r="K36"/>
      <c r="L36"/>
      <c r="M36"/>
      <c r="N36"/>
      <c r="O36"/>
      <c r="P36"/>
      <c r="Q36"/>
      <c r="R36"/>
      <c r="S36"/>
      <c r="T36"/>
      <c r="U36"/>
    </row>
    <row r="37" spans="2:21" x14ac:dyDescent="0.35">
      <c r="B37" s="2">
        <v>5</v>
      </c>
      <c r="C37" s="2">
        <v>500</v>
      </c>
      <c r="D37" s="3">
        <v>0.1</v>
      </c>
      <c r="F37" s="2">
        <v>5</v>
      </c>
      <c r="G37" s="5"/>
      <c r="H37" s="2">
        <v>500</v>
      </c>
      <c r="I37" s="5">
        <f>(1+D37)^F37</f>
        <v>1.6105100000000006</v>
      </c>
      <c r="J37" s="5">
        <f t="shared" si="1"/>
        <v>310.46066152957746</v>
      </c>
      <c r="K37"/>
      <c r="L37"/>
      <c r="M37"/>
      <c r="N37"/>
      <c r="O37"/>
      <c r="P37"/>
      <c r="Q37"/>
      <c r="R37"/>
      <c r="S37"/>
      <c r="T37"/>
      <c r="U37"/>
    </row>
    <row r="38" spans="2:21" x14ac:dyDescent="0.35">
      <c r="B38" s="2">
        <v>6</v>
      </c>
      <c r="C38" s="2">
        <v>600</v>
      </c>
      <c r="D38" s="3">
        <v>0.1</v>
      </c>
      <c r="F38" s="2">
        <v>6</v>
      </c>
      <c r="H38" s="2">
        <v>600</v>
      </c>
      <c r="I38" s="5">
        <f>(1+D38)^F38</f>
        <v>1.7715610000000008</v>
      </c>
      <c r="J38" s="5">
        <f t="shared" si="1"/>
        <v>338.68435803226629</v>
      </c>
      <c r="K38"/>
      <c r="L38"/>
      <c r="M38"/>
      <c r="N38"/>
      <c r="O38"/>
      <c r="P38"/>
      <c r="Q38"/>
      <c r="R38"/>
      <c r="S38"/>
      <c r="T38"/>
      <c r="U38"/>
    </row>
    <row r="39" spans="2:21" x14ac:dyDescent="0.35">
      <c r="F39" s="2" t="s">
        <v>12</v>
      </c>
      <c r="G39" s="5">
        <f>SUM(G32:G38)</f>
        <v>-1500</v>
      </c>
      <c r="H39" s="5">
        <f>SUM(H32:H38)</f>
        <v>2100</v>
      </c>
      <c r="I39" s="5"/>
      <c r="J39" s="6">
        <f>SUM(J32:J38)</f>
        <v>-145.83266176984097</v>
      </c>
      <c r="K39"/>
      <c r="L39"/>
      <c r="M39"/>
      <c r="N39"/>
      <c r="O39"/>
      <c r="P39"/>
      <c r="Q39"/>
      <c r="R39"/>
      <c r="S39"/>
      <c r="T39"/>
      <c r="U39"/>
    </row>
    <row r="40" spans="2:21" x14ac:dyDescent="0.35">
      <c r="F40" s="20"/>
      <c r="G40" s="21"/>
      <c r="H40" s="21"/>
      <c r="I40" s="21"/>
      <c r="J40" s="35"/>
      <c r="K40"/>
      <c r="L40"/>
      <c r="M40"/>
      <c r="N40"/>
      <c r="O40"/>
      <c r="P40"/>
      <c r="Q40"/>
      <c r="R40"/>
      <c r="S40"/>
      <c r="T40"/>
      <c r="U40"/>
    </row>
    <row r="41" spans="2:21" x14ac:dyDescent="0.35">
      <c r="B41" s="37" t="s">
        <v>30</v>
      </c>
      <c r="C41" s="37"/>
      <c r="D41" s="37"/>
      <c r="E41" s="37"/>
      <c r="F41" s="37"/>
      <c r="G41" s="37"/>
      <c r="H41" s="37"/>
      <c r="I41" s="37"/>
      <c r="J41" s="37"/>
      <c r="K41" s="37"/>
      <c r="L41"/>
      <c r="M41"/>
      <c r="N41"/>
      <c r="O41"/>
      <c r="P41"/>
      <c r="Q41"/>
      <c r="R41"/>
      <c r="S41"/>
      <c r="T41"/>
      <c r="U41"/>
    </row>
    <row r="42" spans="2:21" x14ac:dyDescent="0.35">
      <c r="B42" s="39" t="s">
        <v>0</v>
      </c>
      <c r="C42" s="39"/>
      <c r="D42" s="39"/>
      <c r="E42" s="38">
        <v>0</v>
      </c>
      <c r="F42" s="38">
        <v>1</v>
      </c>
      <c r="G42" s="38">
        <v>2</v>
      </c>
      <c r="H42" s="38">
        <v>3</v>
      </c>
      <c r="I42" s="38">
        <v>4</v>
      </c>
      <c r="J42" s="38">
        <v>5</v>
      </c>
      <c r="K42" s="38">
        <v>6</v>
      </c>
      <c r="L42"/>
      <c r="M42"/>
      <c r="N42"/>
      <c r="O42"/>
      <c r="P42"/>
      <c r="Q42"/>
      <c r="R42"/>
      <c r="S42"/>
      <c r="T42"/>
      <c r="U42"/>
    </row>
    <row r="43" spans="2:21" x14ac:dyDescent="0.35">
      <c r="B43" s="40" t="s">
        <v>24</v>
      </c>
      <c r="C43" s="41"/>
      <c r="D43" s="42"/>
      <c r="E43" s="38">
        <v>-1500</v>
      </c>
      <c r="F43" s="38">
        <v>100</v>
      </c>
      <c r="G43" s="38">
        <v>200</v>
      </c>
      <c r="H43" s="38">
        <v>300</v>
      </c>
      <c r="I43" s="38">
        <v>400</v>
      </c>
      <c r="J43" s="38">
        <v>500</v>
      </c>
      <c r="K43" s="38">
        <v>600</v>
      </c>
      <c r="L43"/>
      <c r="M43"/>
      <c r="N43"/>
      <c r="O43"/>
      <c r="P43"/>
      <c r="Q43"/>
      <c r="R43"/>
      <c r="S43"/>
      <c r="T43"/>
      <c r="U43"/>
    </row>
    <row r="44" spans="2:21" x14ac:dyDescent="0.35">
      <c r="B44" s="40" t="s">
        <v>27</v>
      </c>
      <c r="C44" s="41"/>
      <c r="D44" s="42"/>
      <c r="E44" s="49"/>
      <c r="F44" s="43">
        <v>0.2</v>
      </c>
      <c r="G44" s="43">
        <v>0.2</v>
      </c>
      <c r="H44" s="43">
        <v>0.15</v>
      </c>
      <c r="I44" s="43">
        <v>0.15</v>
      </c>
      <c r="J44" s="43">
        <v>0.1</v>
      </c>
      <c r="K44" s="43">
        <v>0.1</v>
      </c>
      <c r="L44"/>
      <c r="M44"/>
      <c r="N44"/>
      <c r="O44"/>
      <c r="P44"/>
      <c r="Q44"/>
      <c r="R44"/>
      <c r="S44"/>
      <c r="T44"/>
      <c r="U44"/>
    </row>
    <row r="45" spans="2:21" x14ac:dyDescent="0.35">
      <c r="B45" s="40" t="s">
        <v>25</v>
      </c>
      <c r="C45" s="41"/>
      <c r="D45" s="42"/>
      <c r="E45" s="38">
        <v>1</v>
      </c>
      <c r="F45" s="44">
        <f>E45/(1+F44)</f>
        <v>0.83333333333333337</v>
      </c>
      <c r="G45" s="44">
        <f t="shared" ref="G45:K45" si="2">F45/(1+G44)</f>
        <v>0.69444444444444453</v>
      </c>
      <c r="H45" s="44">
        <f t="shared" si="2"/>
        <v>0.60386473429951704</v>
      </c>
      <c r="I45" s="44">
        <f t="shared" si="2"/>
        <v>0.52509976895610178</v>
      </c>
      <c r="J45" s="44">
        <f t="shared" si="2"/>
        <v>0.47736342632372886</v>
      </c>
      <c r="K45" s="44">
        <f t="shared" si="2"/>
        <v>0.43396675120338984</v>
      </c>
      <c r="L45"/>
      <c r="M45"/>
      <c r="N45"/>
      <c r="O45"/>
      <c r="P45"/>
      <c r="Q45"/>
      <c r="R45"/>
      <c r="S45"/>
      <c r="T45"/>
      <c r="U45"/>
    </row>
    <row r="46" spans="2:21" x14ac:dyDescent="0.35">
      <c r="B46" s="40" t="s">
        <v>26</v>
      </c>
      <c r="C46" s="41"/>
      <c r="D46" s="42"/>
      <c r="E46" s="44">
        <f>E43*E45</f>
        <v>-1500</v>
      </c>
      <c r="F46" s="44">
        <f t="shared" ref="F46:K46" si="3">F43*F45</f>
        <v>83.333333333333343</v>
      </c>
      <c r="G46" s="44">
        <f t="shared" si="3"/>
        <v>138.88888888888891</v>
      </c>
      <c r="H46" s="44">
        <f t="shared" si="3"/>
        <v>181.15942028985512</v>
      </c>
      <c r="I46" s="44">
        <f t="shared" si="3"/>
        <v>210.03990758244072</v>
      </c>
      <c r="J46" s="44">
        <f t="shared" si="3"/>
        <v>238.68171316186442</v>
      </c>
      <c r="K46" s="44">
        <f t="shared" si="3"/>
        <v>260.3800507220339</v>
      </c>
      <c r="L46"/>
      <c r="M46"/>
      <c r="N46"/>
      <c r="O46"/>
      <c r="P46"/>
      <c r="Q46"/>
      <c r="R46"/>
      <c r="S46"/>
      <c r="T46"/>
      <c r="U46"/>
    </row>
    <row r="47" spans="2:21" x14ac:dyDescent="0.35">
      <c r="B47" s="39" t="s">
        <v>28</v>
      </c>
      <c r="C47" s="39"/>
      <c r="D47" s="39"/>
      <c r="E47" s="50">
        <f>SUM(E46:K46)</f>
        <v>-387.51668602158378</v>
      </c>
      <c r="F47" s="45"/>
      <c r="G47" s="46"/>
      <c r="H47" s="46"/>
      <c r="I47" s="46"/>
      <c r="J47" s="47"/>
      <c r="K47" s="48"/>
      <c r="L47"/>
      <c r="M47"/>
      <c r="N47"/>
      <c r="O47"/>
      <c r="P47"/>
      <c r="Q47"/>
      <c r="R47"/>
      <c r="S47"/>
      <c r="T47"/>
      <c r="U47"/>
    </row>
    <row r="48" spans="2:21" x14ac:dyDescent="0.35">
      <c r="J48" s="36"/>
    </row>
    <row r="52" spans="2:14" x14ac:dyDescent="0.35">
      <c r="B52" s="4" t="s">
        <v>7</v>
      </c>
      <c r="C52" s="4" t="s">
        <v>8</v>
      </c>
      <c r="D52" s="4" t="s">
        <v>9</v>
      </c>
      <c r="E52" s="4" t="s">
        <v>10</v>
      </c>
      <c r="F52" s="4" t="s">
        <v>11</v>
      </c>
    </row>
    <row r="53" spans="2:14" x14ac:dyDescent="0.35">
      <c r="B53" s="2">
        <v>0</v>
      </c>
      <c r="C53" s="5">
        <v>-1500</v>
      </c>
      <c r="D53" s="5"/>
      <c r="E53" s="5">
        <f>(1+I57)^B53</f>
        <v>1</v>
      </c>
      <c r="F53" s="5">
        <f>C53</f>
        <v>-1500</v>
      </c>
    </row>
    <row r="54" spans="2:14" x14ac:dyDescent="0.35">
      <c r="B54" s="2">
        <v>1</v>
      </c>
      <c r="C54" s="5"/>
      <c r="D54" s="2">
        <v>100</v>
      </c>
      <c r="E54" s="5">
        <f>(1+I57)^B54</f>
        <v>1.0825237000000001</v>
      </c>
      <c r="F54" s="5">
        <f t="shared" ref="F54:F59" si="4">D54/E54</f>
        <v>92.376730412461171</v>
      </c>
    </row>
    <row r="55" spans="2:14" x14ac:dyDescent="0.35">
      <c r="B55" s="2">
        <v>2</v>
      </c>
      <c r="C55" s="5"/>
      <c r="D55" s="2">
        <v>200</v>
      </c>
      <c r="E55" s="5">
        <f>(1+I57)^B55</f>
        <v>1.1718575610616901</v>
      </c>
      <c r="F55" s="5">
        <f t="shared" si="4"/>
        <v>170.66920643393058</v>
      </c>
    </row>
    <row r="56" spans="2:14" x14ac:dyDescent="0.35">
      <c r="B56" s="2">
        <v>3</v>
      </c>
      <c r="C56" s="5"/>
      <c r="D56" s="2">
        <v>300</v>
      </c>
      <c r="E56" s="5">
        <f>(1+I57)^B56</f>
        <v>1.2685635828734769</v>
      </c>
      <c r="F56" s="5">
        <f t="shared" si="4"/>
        <v>236.48794908683831</v>
      </c>
    </row>
    <row r="57" spans="2:14" x14ac:dyDescent="0.35">
      <c r="B57" s="2">
        <v>4</v>
      </c>
      <c r="C57" s="5"/>
      <c r="D57" s="2">
        <v>400</v>
      </c>
      <c r="E57" s="5">
        <f>(1+I57)^B57</f>
        <v>1.3732501434174529</v>
      </c>
      <c r="F57" s="5">
        <f t="shared" si="4"/>
        <v>291.27978024787609</v>
      </c>
      <c r="H57" s="1" t="s">
        <v>14</v>
      </c>
      <c r="I57" s="11">
        <v>8.2523700000000005E-2</v>
      </c>
      <c r="J57" s="13" t="s">
        <v>22</v>
      </c>
      <c r="K57" s="13"/>
      <c r="L57" s="13"/>
      <c r="M57" s="13"/>
      <c r="N57" s="13"/>
    </row>
    <row r="58" spans="2:14" x14ac:dyDescent="0.35">
      <c r="B58" s="2">
        <v>5</v>
      </c>
      <c r="C58" s="5"/>
      <c r="D58" s="2">
        <v>500</v>
      </c>
      <c r="E58" s="5">
        <f>(1+I57)^B58</f>
        <v>1.4865758262777919</v>
      </c>
      <c r="F58" s="5">
        <f t="shared" si="4"/>
        <v>336.34342168198725</v>
      </c>
      <c r="H58" s="1" t="s">
        <v>15</v>
      </c>
      <c r="I58" s="11">
        <f>IRR(C32:C38)</f>
        <v>8.2523831241376966E-2</v>
      </c>
    </row>
    <row r="59" spans="2:14" x14ac:dyDescent="0.35">
      <c r="B59" s="2">
        <v>6</v>
      </c>
      <c r="D59" s="2">
        <v>600</v>
      </c>
      <c r="E59" s="5">
        <f>(1+I57)^B59</f>
        <v>1.6092535637927925</v>
      </c>
      <c r="F59" s="5">
        <f t="shared" si="4"/>
        <v>372.84366708866025</v>
      </c>
    </row>
    <row r="60" spans="2:14" x14ac:dyDescent="0.35">
      <c r="B60" s="2" t="s">
        <v>12</v>
      </c>
      <c r="C60" s="5">
        <f>SUM(C53:C59)</f>
        <v>-1500</v>
      </c>
      <c r="D60" s="5">
        <f>SUM(D53:D59)</f>
        <v>2100</v>
      </c>
      <c r="E60" s="5"/>
      <c r="F60" s="12">
        <f>SUM(F53:F59)</f>
        <v>7.5495175383366586E-4</v>
      </c>
    </row>
    <row r="77" spans="2:11" x14ac:dyDescent="0.35">
      <c r="B77" s="10" t="s">
        <v>0</v>
      </c>
      <c r="C77" s="10" t="s">
        <v>4</v>
      </c>
      <c r="D77" s="10" t="s">
        <v>5</v>
      </c>
      <c r="E77" s="10" t="s">
        <v>16</v>
      </c>
      <c r="G77" s="14" t="s">
        <v>17</v>
      </c>
      <c r="H77" s="15"/>
      <c r="I77" s="15"/>
      <c r="J77" s="15"/>
      <c r="K77" s="16"/>
    </row>
    <row r="78" spans="2:11" x14ac:dyDescent="0.35">
      <c r="B78" s="2">
        <v>0</v>
      </c>
      <c r="C78" s="2">
        <v>-1000</v>
      </c>
      <c r="D78" s="2">
        <v>-1000</v>
      </c>
      <c r="E78" s="3">
        <v>0.1</v>
      </c>
      <c r="G78" s="4" t="s">
        <v>7</v>
      </c>
      <c r="H78" s="4" t="s">
        <v>8</v>
      </c>
      <c r="I78" s="4" t="s">
        <v>9</v>
      </c>
      <c r="J78" s="4" t="s">
        <v>10</v>
      </c>
      <c r="K78" s="4" t="s">
        <v>11</v>
      </c>
    </row>
    <row r="79" spans="2:11" x14ac:dyDescent="0.35">
      <c r="B79" s="2">
        <v>1</v>
      </c>
      <c r="C79" s="2">
        <v>100</v>
      </c>
      <c r="D79" s="2">
        <v>200</v>
      </c>
      <c r="E79" s="2"/>
      <c r="G79" s="2">
        <v>0</v>
      </c>
      <c r="H79" s="5">
        <v>-1000</v>
      </c>
      <c r="I79" s="5"/>
      <c r="J79" s="5">
        <f>(1+$E$78)^G79</f>
        <v>1</v>
      </c>
      <c r="K79" s="5">
        <f>H79</f>
        <v>-1000</v>
      </c>
    </row>
    <row r="80" spans="2:11" x14ac:dyDescent="0.35">
      <c r="B80" s="2">
        <v>2</v>
      </c>
      <c r="C80" s="2">
        <v>250</v>
      </c>
      <c r="D80" s="2">
        <v>300</v>
      </c>
      <c r="E80" s="2"/>
      <c r="G80" s="2">
        <v>1</v>
      </c>
      <c r="H80" s="5"/>
      <c r="I80" s="2">
        <v>100</v>
      </c>
      <c r="J80" s="5">
        <f t="shared" ref="J80:J84" si="5">(1+$E$78)^G80</f>
        <v>1.1000000000000001</v>
      </c>
      <c r="K80" s="5">
        <f t="shared" ref="K80:K84" si="6">I80/J80</f>
        <v>90.909090909090907</v>
      </c>
    </row>
    <row r="81" spans="2:11" x14ac:dyDescent="0.35">
      <c r="B81" s="2">
        <v>3</v>
      </c>
      <c r="C81" s="2">
        <v>450</v>
      </c>
      <c r="D81" s="2">
        <v>400</v>
      </c>
      <c r="E81" s="2"/>
      <c r="G81" s="2">
        <v>2</v>
      </c>
      <c r="H81" s="5"/>
      <c r="I81" s="2">
        <v>250</v>
      </c>
      <c r="J81" s="5">
        <f t="shared" si="5"/>
        <v>1.2100000000000002</v>
      </c>
      <c r="K81" s="5">
        <f t="shared" si="6"/>
        <v>206.61157024793386</v>
      </c>
    </row>
    <row r="82" spans="2:11" x14ac:dyDescent="0.35">
      <c r="B82" s="2">
        <v>4</v>
      </c>
      <c r="C82" s="2">
        <v>500</v>
      </c>
      <c r="D82" s="2">
        <v>450</v>
      </c>
      <c r="E82" s="2"/>
      <c r="G82" s="2">
        <v>3</v>
      </c>
      <c r="H82" s="5"/>
      <c r="I82" s="2">
        <v>450</v>
      </c>
      <c r="J82" s="5">
        <f t="shared" si="5"/>
        <v>1.3310000000000004</v>
      </c>
      <c r="K82" s="5">
        <f t="shared" si="6"/>
        <v>338.09166040570989</v>
      </c>
    </row>
    <row r="83" spans="2:11" x14ac:dyDescent="0.35">
      <c r="B83" s="2">
        <v>5</v>
      </c>
      <c r="C83" s="2">
        <v>550</v>
      </c>
      <c r="D83" s="2">
        <v>500</v>
      </c>
      <c r="E83" s="2"/>
      <c r="G83" s="2">
        <v>4</v>
      </c>
      <c r="H83" s="5"/>
      <c r="I83" s="2">
        <v>500</v>
      </c>
      <c r="J83" s="5">
        <f>(1+$E$78)^G83</f>
        <v>1.4641000000000004</v>
      </c>
      <c r="K83" s="5">
        <f>I83/J83</f>
        <v>341.50672768253526</v>
      </c>
    </row>
    <row r="84" spans="2:11" x14ac:dyDescent="0.35">
      <c r="G84" s="2">
        <v>5</v>
      </c>
      <c r="H84" s="5"/>
      <c r="I84" s="2">
        <v>550</v>
      </c>
      <c r="J84" s="5">
        <f t="shared" si="5"/>
        <v>1.6105100000000006</v>
      </c>
      <c r="K84" s="5">
        <f t="shared" si="6"/>
        <v>341.50672768253526</v>
      </c>
    </row>
    <row r="85" spans="2:11" x14ac:dyDescent="0.35">
      <c r="G85" s="2" t="s">
        <v>12</v>
      </c>
      <c r="H85" s="5">
        <f>SUM(H79:H84)</f>
        <v>-1000</v>
      </c>
      <c r="I85" s="5">
        <f>SUM(I79:I84)</f>
        <v>1850</v>
      </c>
      <c r="J85" s="5"/>
      <c r="K85" s="6">
        <f>SUM(K79:K84)</f>
        <v>318.62577692780513</v>
      </c>
    </row>
    <row r="87" spans="2:11" x14ac:dyDescent="0.35">
      <c r="B87" s="14" t="s">
        <v>18</v>
      </c>
      <c r="C87" s="15"/>
      <c r="D87" s="15"/>
      <c r="E87" s="15"/>
      <c r="F87" s="16"/>
      <c r="H87"/>
    </row>
    <row r="88" spans="2:11" x14ac:dyDescent="0.35">
      <c r="B88" s="4" t="s">
        <v>7</v>
      </c>
      <c r="C88" s="4" t="s">
        <v>8</v>
      </c>
      <c r="D88" s="4" t="s">
        <v>9</v>
      </c>
      <c r="E88" s="4" t="s">
        <v>10</v>
      </c>
      <c r="F88" s="4" t="s">
        <v>11</v>
      </c>
    </row>
    <row r="89" spans="2:11" x14ac:dyDescent="0.35">
      <c r="B89" s="2">
        <v>0</v>
      </c>
      <c r="C89" s="5">
        <v>-1000</v>
      </c>
      <c r="D89" s="5"/>
      <c r="E89" s="5">
        <f>(1+$E$78)^B89</f>
        <v>1</v>
      </c>
      <c r="F89" s="5">
        <f>C89</f>
        <v>-1000</v>
      </c>
    </row>
    <row r="90" spans="2:11" x14ac:dyDescent="0.35">
      <c r="B90" s="2">
        <v>1</v>
      </c>
      <c r="C90" s="5"/>
      <c r="D90" s="2">
        <v>200</v>
      </c>
      <c r="E90" s="5">
        <f>(1+$E$78)^B90</f>
        <v>1.1000000000000001</v>
      </c>
      <c r="F90" s="5">
        <f t="shared" ref="F90:F94" si="7">D90/E90</f>
        <v>181.81818181818181</v>
      </c>
    </row>
    <row r="91" spans="2:11" x14ac:dyDescent="0.35">
      <c r="B91" s="2">
        <v>2</v>
      </c>
      <c r="C91" s="5"/>
      <c r="D91" s="2">
        <v>300</v>
      </c>
      <c r="E91" s="5">
        <f t="shared" ref="E91:E94" si="8">(1+$E$78)^B91</f>
        <v>1.2100000000000002</v>
      </c>
      <c r="F91" s="5">
        <f t="shared" si="7"/>
        <v>247.93388429752062</v>
      </c>
    </row>
    <row r="92" spans="2:11" x14ac:dyDescent="0.35">
      <c r="B92" s="2">
        <v>3</v>
      </c>
      <c r="C92" s="5"/>
      <c r="D92" s="2">
        <v>400</v>
      </c>
      <c r="E92" s="5">
        <f t="shared" si="8"/>
        <v>1.3310000000000004</v>
      </c>
      <c r="F92" s="5">
        <f t="shared" si="7"/>
        <v>300.52592036063101</v>
      </c>
    </row>
    <row r="93" spans="2:11" x14ac:dyDescent="0.35">
      <c r="B93" s="2">
        <v>4</v>
      </c>
      <c r="C93" s="5"/>
      <c r="D93" s="2">
        <v>450</v>
      </c>
      <c r="E93" s="5">
        <f t="shared" si="8"/>
        <v>1.4641000000000004</v>
      </c>
      <c r="F93" s="5">
        <f t="shared" si="7"/>
        <v>307.35605491428174</v>
      </c>
      <c r="H93" s="7" t="s">
        <v>20</v>
      </c>
      <c r="I93" s="19">
        <f>-(K85/H79)</f>
        <v>0.31862577692780514</v>
      </c>
    </row>
    <row r="94" spans="2:11" x14ac:dyDescent="0.35">
      <c r="B94" s="2">
        <v>5</v>
      </c>
      <c r="C94" s="5"/>
      <c r="D94" s="2">
        <v>500</v>
      </c>
      <c r="E94" s="5">
        <f t="shared" si="8"/>
        <v>1.6105100000000006</v>
      </c>
      <c r="F94" s="5">
        <f t="shared" si="7"/>
        <v>310.46066152957746</v>
      </c>
      <c r="H94" s="7" t="s">
        <v>19</v>
      </c>
      <c r="I94" s="19">
        <f>-(F95/C89)</f>
        <v>0.34809470292019262</v>
      </c>
    </row>
    <row r="95" spans="2:11" x14ac:dyDescent="0.35">
      <c r="B95" s="2" t="s">
        <v>12</v>
      </c>
      <c r="C95" s="5">
        <f>SUM(C89:C94)</f>
        <v>-1000</v>
      </c>
      <c r="D95" s="5">
        <f>SUM(D89:D94)</f>
        <v>1850</v>
      </c>
      <c r="E95" s="5"/>
      <c r="F95" s="6">
        <f>SUM(F89:F94)</f>
        <v>348.09470292019262</v>
      </c>
    </row>
    <row r="107" spans="2:12" x14ac:dyDescent="0.35">
      <c r="G107"/>
      <c r="H107"/>
      <c r="I107"/>
      <c r="J107"/>
      <c r="K107"/>
      <c r="L107"/>
    </row>
    <row r="108" spans="2:12" x14ac:dyDescent="0.35">
      <c r="B108" s="10" t="s">
        <v>0</v>
      </c>
      <c r="C108" s="10" t="s">
        <v>4</v>
      </c>
      <c r="D108" s="10" t="s">
        <v>5</v>
      </c>
      <c r="E108" s="10" t="s">
        <v>6</v>
      </c>
      <c r="G108" s="23" t="s">
        <v>17</v>
      </c>
      <c r="H108" s="24"/>
      <c r="I108" s="24"/>
      <c r="J108" s="24"/>
      <c r="K108" s="24"/>
      <c r="L108" s="24"/>
    </row>
    <row r="109" spans="2:12" x14ac:dyDescent="0.35">
      <c r="B109" s="2">
        <v>0</v>
      </c>
      <c r="C109" s="2">
        <v>-1000</v>
      </c>
      <c r="D109" s="2">
        <v>-1000</v>
      </c>
      <c r="E109" s="3">
        <v>0.1</v>
      </c>
      <c r="G109" s="4" t="s">
        <v>7</v>
      </c>
      <c r="H109" s="4" t="s">
        <v>8</v>
      </c>
      <c r="I109" s="4" t="s">
        <v>9</v>
      </c>
      <c r="J109" s="4" t="s">
        <v>10</v>
      </c>
      <c r="K109" s="4" t="s">
        <v>11</v>
      </c>
      <c r="L109" s="4" t="s">
        <v>23</v>
      </c>
    </row>
    <row r="110" spans="2:12" x14ac:dyDescent="0.35">
      <c r="B110" s="2">
        <v>1</v>
      </c>
      <c r="C110" s="2">
        <v>100</v>
      </c>
      <c r="D110" s="2">
        <v>200</v>
      </c>
      <c r="E110" s="2"/>
      <c r="G110" s="2">
        <v>0</v>
      </c>
      <c r="H110" s="5">
        <v>-1000</v>
      </c>
      <c r="I110" s="5"/>
      <c r="J110" s="5">
        <f>(1+$E$78)^G110</f>
        <v>1</v>
      </c>
      <c r="K110" s="5">
        <f>H110</f>
        <v>-1000</v>
      </c>
      <c r="L110" s="22">
        <v>-1000</v>
      </c>
    </row>
    <row r="111" spans="2:12" x14ac:dyDescent="0.35">
      <c r="B111" s="2">
        <v>2</v>
      </c>
      <c r="C111" s="2">
        <v>250</v>
      </c>
      <c r="D111" s="2">
        <v>300</v>
      </c>
      <c r="E111" s="2"/>
      <c r="G111" s="2">
        <v>1</v>
      </c>
      <c r="H111" s="5"/>
      <c r="I111" s="2">
        <v>100</v>
      </c>
      <c r="J111" s="5">
        <f t="shared" ref="J111:J113" si="9">(1+$E$78)^G111</f>
        <v>1.1000000000000001</v>
      </c>
      <c r="K111" s="5">
        <f t="shared" ref="K111:K113" si="10">I111/J111</f>
        <v>90.909090909090907</v>
      </c>
      <c r="L111" s="25">
        <f>K111+L110</f>
        <v>-909.09090909090912</v>
      </c>
    </row>
    <row r="112" spans="2:12" x14ac:dyDescent="0.35">
      <c r="B112" s="2">
        <v>3</v>
      </c>
      <c r="C112" s="2">
        <v>450</v>
      </c>
      <c r="D112" s="2">
        <v>400</v>
      </c>
      <c r="E112" s="2"/>
      <c r="G112" s="2">
        <v>2</v>
      </c>
      <c r="H112" s="5"/>
      <c r="I112" s="2">
        <v>250</v>
      </c>
      <c r="J112" s="5">
        <f t="shared" si="9"/>
        <v>1.2100000000000002</v>
      </c>
      <c r="K112" s="5">
        <f t="shared" si="10"/>
        <v>206.61157024793386</v>
      </c>
      <c r="L112" s="25">
        <f t="shared" ref="L112:L115" si="11">K112+L111</f>
        <v>-702.47933884297527</v>
      </c>
    </row>
    <row r="113" spans="2:12" x14ac:dyDescent="0.35">
      <c r="B113" s="2">
        <v>4</v>
      </c>
      <c r="C113" s="2">
        <v>500</v>
      </c>
      <c r="D113" s="2">
        <v>450</v>
      </c>
      <c r="E113" s="2"/>
      <c r="G113" s="2">
        <v>3</v>
      </c>
      <c r="H113" s="5"/>
      <c r="I113" s="2">
        <v>450</v>
      </c>
      <c r="J113" s="5">
        <f t="shared" si="9"/>
        <v>1.3310000000000004</v>
      </c>
      <c r="K113" s="5">
        <f t="shared" si="10"/>
        <v>338.09166040570989</v>
      </c>
      <c r="L113" s="25">
        <f t="shared" si="11"/>
        <v>-364.38767843726538</v>
      </c>
    </row>
    <row r="114" spans="2:12" x14ac:dyDescent="0.35">
      <c r="B114" s="2">
        <v>5</v>
      </c>
      <c r="C114" s="2">
        <v>550</v>
      </c>
      <c r="D114" s="2">
        <v>500</v>
      </c>
      <c r="E114" s="2"/>
      <c r="G114" s="2">
        <v>4</v>
      </c>
      <c r="H114" s="5"/>
      <c r="I114" s="2">
        <v>500</v>
      </c>
      <c r="J114" s="5">
        <f>(1+$E$78)^G114</f>
        <v>1.4641000000000004</v>
      </c>
      <c r="K114" s="5">
        <f>I114/J114</f>
        <v>341.50672768253526</v>
      </c>
      <c r="L114" s="25">
        <f t="shared" si="11"/>
        <v>-22.880950754730122</v>
      </c>
    </row>
    <row r="115" spans="2:12" x14ac:dyDescent="0.35">
      <c r="G115" s="2">
        <v>5</v>
      </c>
      <c r="H115" s="5"/>
      <c r="I115" s="2">
        <v>550</v>
      </c>
      <c r="J115" s="5">
        <f t="shared" ref="J115" si="12">(1+$E$78)^G115</f>
        <v>1.6105100000000006</v>
      </c>
      <c r="K115" s="5">
        <f t="shared" ref="K115" si="13">I115/J115</f>
        <v>341.50672768253526</v>
      </c>
      <c r="L115" s="32">
        <f t="shared" si="11"/>
        <v>318.62577692780513</v>
      </c>
    </row>
    <row r="116" spans="2:12" x14ac:dyDescent="0.35">
      <c r="G116" s="2" t="s">
        <v>12</v>
      </c>
      <c r="H116" s="5">
        <f>SUM(H110:H115)</f>
        <v>-1000</v>
      </c>
      <c r="I116" s="5">
        <f>SUM(I110:I115)</f>
        <v>1850</v>
      </c>
      <c r="J116" s="5"/>
      <c r="K116" s="30">
        <f>SUM(K110:K115)</f>
        <v>318.62577692780513</v>
      </c>
      <c r="L116" s="25"/>
    </row>
    <row r="117" spans="2:12" x14ac:dyDescent="0.35">
      <c r="G117"/>
      <c r="H117"/>
      <c r="I117"/>
      <c r="J117"/>
      <c r="K117"/>
      <c r="L117"/>
    </row>
    <row r="118" spans="2:12" x14ac:dyDescent="0.35">
      <c r="B118" s="26" t="s">
        <v>18</v>
      </c>
      <c r="C118" s="27"/>
      <c r="D118" s="27"/>
      <c r="E118" s="27"/>
      <c r="F118" s="27"/>
      <c r="G118" s="27"/>
    </row>
    <row r="119" spans="2:12" x14ac:dyDescent="0.35">
      <c r="B119" s="4" t="s">
        <v>7</v>
      </c>
      <c r="C119" s="4" t="s">
        <v>8</v>
      </c>
      <c r="D119" s="4" t="s">
        <v>9</v>
      </c>
      <c r="E119" s="4" t="s">
        <v>10</v>
      </c>
      <c r="F119" s="4" t="s">
        <v>11</v>
      </c>
      <c r="G119" s="28" t="s">
        <v>23</v>
      </c>
    </row>
    <row r="120" spans="2:12" x14ac:dyDescent="0.35">
      <c r="B120" s="2">
        <v>0</v>
      </c>
      <c r="C120" s="5">
        <v>-1000</v>
      </c>
      <c r="D120" s="5"/>
      <c r="E120" s="5">
        <f>(1+$E$78)^B120</f>
        <v>1</v>
      </c>
      <c r="F120" s="5">
        <f>C120</f>
        <v>-1000</v>
      </c>
      <c r="G120" s="5">
        <v>-1000</v>
      </c>
    </row>
    <row r="121" spans="2:12" x14ac:dyDescent="0.35">
      <c r="B121" s="2">
        <v>1</v>
      </c>
      <c r="C121" s="5"/>
      <c r="D121" s="2">
        <v>200</v>
      </c>
      <c r="E121" s="5">
        <f>(1+$E$78)^B121</f>
        <v>1.1000000000000001</v>
      </c>
      <c r="F121" s="5">
        <f t="shared" ref="F121:F125" si="14">D121/E121</f>
        <v>181.81818181818181</v>
      </c>
      <c r="G121" s="29">
        <f>F121+G120</f>
        <v>-818.18181818181824</v>
      </c>
    </row>
    <row r="122" spans="2:12" x14ac:dyDescent="0.35">
      <c r="B122" s="2">
        <v>2</v>
      </c>
      <c r="C122" s="5"/>
      <c r="D122" s="2">
        <v>300</v>
      </c>
      <c r="E122" s="5">
        <f t="shared" ref="E122:E125" si="15">(1+$E$78)^B122</f>
        <v>1.2100000000000002</v>
      </c>
      <c r="F122" s="5">
        <f t="shared" si="14"/>
        <v>247.93388429752062</v>
      </c>
      <c r="G122" s="29">
        <f t="shared" ref="G122:G125" si="16">F122+G121</f>
        <v>-570.24793388429759</v>
      </c>
    </row>
    <row r="123" spans="2:12" x14ac:dyDescent="0.35">
      <c r="B123" s="2">
        <v>3</v>
      </c>
      <c r="C123" s="5"/>
      <c r="D123" s="2">
        <v>400</v>
      </c>
      <c r="E123" s="5">
        <f t="shared" si="15"/>
        <v>1.3310000000000004</v>
      </c>
      <c r="F123" s="5">
        <f t="shared" si="14"/>
        <v>300.52592036063101</v>
      </c>
      <c r="G123" s="29">
        <f t="shared" si="16"/>
        <v>-269.72201352366659</v>
      </c>
    </row>
    <row r="124" spans="2:12" x14ac:dyDescent="0.35">
      <c r="B124" s="2">
        <v>4</v>
      </c>
      <c r="C124" s="5"/>
      <c r="D124" s="2">
        <v>450</v>
      </c>
      <c r="E124" s="5">
        <f t="shared" si="15"/>
        <v>1.4641000000000004</v>
      </c>
      <c r="F124" s="5">
        <f t="shared" si="14"/>
        <v>307.35605491428174</v>
      </c>
      <c r="G124" s="31">
        <f t="shared" si="16"/>
        <v>37.634041390615153</v>
      </c>
    </row>
    <row r="125" spans="2:12" x14ac:dyDescent="0.35">
      <c r="B125" s="2">
        <v>5</v>
      </c>
      <c r="C125" s="5"/>
      <c r="D125" s="2">
        <v>500</v>
      </c>
      <c r="E125" s="5">
        <f t="shared" si="15"/>
        <v>1.6105100000000006</v>
      </c>
      <c r="F125" s="5">
        <f t="shared" si="14"/>
        <v>310.46066152957746</v>
      </c>
      <c r="G125" s="29">
        <f t="shared" si="16"/>
        <v>348.09470292019262</v>
      </c>
    </row>
    <row r="126" spans="2:12" x14ac:dyDescent="0.35">
      <c r="B126" s="2" t="s">
        <v>12</v>
      </c>
      <c r="C126" s="5">
        <f>SUM(C120:C125)</f>
        <v>-1000</v>
      </c>
      <c r="D126" s="5">
        <f>SUM(D120:D125)</f>
        <v>1850</v>
      </c>
      <c r="E126" s="5"/>
      <c r="F126" s="30">
        <f>SUM(F120:F125)</f>
        <v>348.09470292019262</v>
      </c>
      <c r="G126" s="2"/>
    </row>
  </sheetData>
  <mergeCells count="14">
    <mergeCell ref="G108:L108"/>
    <mergeCell ref="B118:G118"/>
    <mergeCell ref="B45:D45"/>
    <mergeCell ref="B46:D46"/>
    <mergeCell ref="B47:D47"/>
    <mergeCell ref="H22:K22"/>
    <mergeCell ref="J57:N57"/>
    <mergeCell ref="G77:K77"/>
    <mergeCell ref="B87:F87"/>
    <mergeCell ref="B44:D44"/>
    <mergeCell ref="B43:D43"/>
    <mergeCell ref="B42:D42"/>
    <mergeCell ref="F30:J30"/>
    <mergeCell ref="B41:K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Бердюгин</dc:creator>
  <cp:lastModifiedBy>Бердюгин Александр Александрович</cp:lastModifiedBy>
  <dcterms:created xsi:type="dcterms:W3CDTF">2015-06-05T18:19:34Z</dcterms:created>
  <dcterms:modified xsi:type="dcterms:W3CDTF">2023-09-28T11:40:28Z</dcterms:modified>
</cp:coreProperties>
</file>