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s\Desktop\Универ\2-1\"/>
    </mc:Choice>
  </mc:AlternateContent>
  <xr:revisionPtr revIDLastSave="0" documentId="13_ncr:1_{6AC392A6-862A-43D8-B6D8-F75A8EAF6889}" xr6:coauthVersionLast="47" xr6:coauthVersionMax="47" xr10:uidLastSave="{00000000-0000-0000-0000-000000000000}"/>
  <bookViews>
    <workbookView xWindow="3075" yWindow="3075" windowWidth="21600" windowHeight="11385" activeTab="2" xr2:uid="{92757CC5-F07D-4081-8D6E-4ABE4C84859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8" i="1"/>
  <c r="D7" i="3"/>
  <c r="D9" i="3"/>
  <c r="D8" i="1"/>
  <c r="E10" i="1"/>
  <c r="B9" i="3" l="1"/>
  <c r="B8" i="3"/>
  <c r="D11" i="2"/>
  <c r="B7" i="3"/>
  <c r="E5" i="3"/>
  <c r="E4" i="3"/>
  <c r="B11" i="2"/>
  <c r="C9" i="2"/>
  <c r="B9" i="2"/>
  <c r="A9" i="2"/>
  <c r="C4" i="2"/>
  <c r="D4" i="2"/>
  <c r="E4" i="2"/>
  <c r="F4" i="2"/>
  <c r="G4" i="2"/>
  <c r="H4" i="2"/>
  <c r="I4" i="2"/>
  <c r="J4" i="2"/>
  <c r="K4" i="2"/>
  <c r="L4" i="2"/>
  <c r="M4" i="2"/>
  <c r="B4" i="2"/>
  <c r="D21" i="1"/>
  <c r="D19" i="1"/>
  <c r="C7" i="1"/>
  <c r="C6" i="1"/>
  <c r="E7" i="1" l="1"/>
  <c r="E6" i="1"/>
  <c r="B7" i="1"/>
  <c r="B6" i="1" l="1"/>
</calcChain>
</file>

<file path=xl/sharedStrings.xml><?xml version="1.0" encoding="utf-8"?>
<sst xmlns="http://schemas.openxmlformats.org/spreadsheetml/2006/main" count="76" uniqueCount="45">
  <si>
    <t>Задача1</t>
  </si>
  <si>
    <t>alpha=</t>
  </si>
  <si>
    <t>Муж</t>
  </si>
  <si>
    <t>Жен</t>
  </si>
  <si>
    <t>мужчины</t>
  </si>
  <si>
    <t>женщины</t>
  </si>
  <si>
    <t>x</t>
  </si>
  <si>
    <r>
      <t>s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</si>
  <si>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t>n</t>
  </si>
  <si>
    <t>f</t>
  </si>
  <si>
    <t>Fрасч</t>
  </si>
  <si>
    <t>Fтабл</t>
  </si>
  <si>
    <t>tрасч</t>
  </si>
  <si>
    <t>tтабл</t>
  </si>
  <si>
    <t>F-Test Two-Sample for Variances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</si>
  <si>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</si>
  <si>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</si>
  <si>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</si>
  <si>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</si>
  <si>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</si>
  <si>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</si>
  <si>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</si>
  <si>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t-Test: Two-Sample Assuming Unequal Variances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</si>
  <si>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</si>
  <si>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</si>
  <si>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</si>
  <si>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</si>
  <si>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</si>
  <si>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</si>
  <si>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Год1</t>
  </si>
  <si>
    <t>Год2</t>
  </si>
  <si>
    <t>n =</t>
  </si>
  <si>
    <t>delta x</t>
  </si>
  <si>
    <t>tрасч=</t>
  </si>
  <si>
    <t>tтабл=</t>
  </si>
  <si>
    <t>t-Test: Paired Two Sample for Means</t>
  </si>
  <si>
    <t>Pearson Correlation</t>
  </si>
  <si>
    <t>задача 3</t>
  </si>
  <si>
    <t>зона</t>
  </si>
  <si>
    <t>A</t>
  </si>
  <si>
    <t>B</t>
  </si>
  <si>
    <t>Fрасч=</t>
  </si>
  <si>
    <t xml:space="preserve">Fтабл= </t>
  </si>
  <si>
    <t xml:space="preserve">s2 = </t>
  </si>
  <si>
    <t>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</si>
</sst>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FBE35-39BE-407A-8FAB-0DB07041535F}">
  <dimension ref="A1:K24"/>
  <sheetViews>
    <sheetView workbookViewId="0">
      <selection activeCell="E10" sqref="E10"/>
    </sheetView>
  </sheetViews>
  <sheetFormatPr defaultRowHeight="15" x14ac:dyDescent="0.25"/>
  <cols>
    <col min="3" max="3" width="8.85546875" customWidth="1"/>
  </cols>
  <sheetData>
    <row r="1" spans="1:11" x14ac:dyDescent="0.25">
      <c r="A1" t="s">
        <v>0</v>
      </c>
      <c r="B1" t="s">
        <v>1</v>
      </c>
      <c r="C1">
        <v>0.05</v>
      </c>
    </row>
    <row r="2" spans="1:11" x14ac:dyDescent="0.25">
      <c r="A2" t="s">
        <v>2</v>
      </c>
      <c r="B2">
        <v>23.3</v>
      </c>
      <c r="C2">
        <v>21.7</v>
      </c>
      <c r="D2">
        <v>25</v>
      </c>
      <c r="E2">
        <v>24.4</v>
      </c>
      <c r="F2">
        <v>24.4</v>
      </c>
      <c r="G2">
        <v>22.2</v>
      </c>
      <c r="H2">
        <v>23.9</v>
      </c>
      <c r="I2">
        <v>22.8</v>
      </c>
      <c r="J2">
        <v>23.3</v>
      </c>
      <c r="K2">
        <v>23.9</v>
      </c>
    </row>
    <row r="3" spans="1:11" x14ac:dyDescent="0.25">
      <c r="A3" t="s">
        <v>3</v>
      </c>
      <c r="B3">
        <v>23.9</v>
      </c>
      <c r="C3">
        <v>25</v>
      </c>
      <c r="D3">
        <v>25.5</v>
      </c>
      <c r="E3">
        <v>26.1</v>
      </c>
      <c r="F3">
        <v>25</v>
      </c>
      <c r="G3">
        <v>22.8</v>
      </c>
      <c r="H3">
        <v>25.5</v>
      </c>
      <c r="I3">
        <v>22.2</v>
      </c>
      <c r="J3">
        <v>25.5</v>
      </c>
      <c r="K3">
        <v>26.7</v>
      </c>
    </row>
    <row r="5" spans="1:11" ht="17.25" x14ac:dyDescent="0.25">
      <c r="B5" t="s">
        <v>6</v>
      </c>
      <c r="C5" t="s">
        <v>44</v>
      </c>
      <c r="D5" t="s">
        <v>8</v>
      </c>
      <c r="E5" t="s">
        <v>9</v>
      </c>
    </row>
    <row r="6" spans="1:11" x14ac:dyDescent="0.25">
      <c r="A6" t="s">
        <v>4</v>
      </c>
      <c r="B6">
        <f>(SUM(B2:K2))/D6</f>
        <v>23.490000000000002</v>
      </c>
      <c r="C6">
        <f>_xlfn.VAR.S(B2:K2)</f>
        <v>1.0765555555555553</v>
      </c>
      <c r="D6">
        <v>10</v>
      </c>
      <c r="E6">
        <f>D6-1</f>
        <v>9</v>
      </c>
    </row>
    <row r="7" spans="1:11" x14ac:dyDescent="0.25">
      <c r="A7" t="s">
        <v>5</v>
      </c>
      <c r="B7">
        <f>(SUM(B3:K3))/D7</f>
        <v>24.82</v>
      </c>
      <c r="C7">
        <f>_xlfn.VAR.S(B3:K3)</f>
        <v>2.0462222222222226</v>
      </c>
      <c r="D7">
        <v>10</v>
      </c>
      <c r="E7">
        <f>D7-1</f>
        <v>9</v>
      </c>
    </row>
    <row r="8" spans="1:11" x14ac:dyDescent="0.25">
      <c r="A8" t="s">
        <v>10</v>
      </c>
      <c r="B8">
        <f>C7/C6</f>
        <v>1.900712147796471</v>
      </c>
      <c r="C8" t="s">
        <v>11</v>
      </c>
      <c r="D8">
        <f>_xlfn.F.INV.RT(C1/2,E7,E6)</f>
        <v>4.0259941582829777</v>
      </c>
    </row>
    <row r="9" spans="1:11" x14ac:dyDescent="0.25">
      <c r="A9" t="s">
        <v>43</v>
      </c>
      <c r="B9">
        <f xml:space="preserve"> ((D6-1)*C6+(D7-1)*C7)/(D6+D7-2)</f>
        <v>1.5613888888888889</v>
      </c>
    </row>
    <row r="10" spans="1:11" x14ac:dyDescent="0.25">
      <c r="A10" t="s">
        <v>12</v>
      </c>
      <c r="B10">
        <f>ABS(B6-B7)/(B9*((1/D6)+(1/D7)))</f>
        <v>4.2590286425902804</v>
      </c>
      <c r="D10" t="s">
        <v>13</v>
      </c>
      <c r="E10">
        <f>_xlfn.T.INV.2T(C1,D6+D7-2)</f>
        <v>2.1009220402410378</v>
      </c>
    </row>
    <row r="12" spans="1:11" x14ac:dyDescent="0.25">
      <c r="A12" t="s">
        <v>14</v>
      </c>
      <c r="E12" t="s">
        <v>22</v>
      </c>
    </row>
    <row r="13" spans="1:11" ht="15.75" thickBot="1" x14ac:dyDescent="0.3"/>
    <row r="14" spans="1:11" x14ac:dyDescent="0.25">
      <c r="A14" s="2"/>
      <c r="B14" s="2" t="s">
        <v>2</v>
      </c>
      <c r="C14" s="2" t="s">
        <v>3</v>
      </c>
      <c r="E14" s="2"/>
      <c r="F14" s="2" t="s">
        <v>2</v>
      </c>
      <c r="G14" s="2" t="s">
        <v>3</v>
      </c>
    </row>
    <row r="15" spans="1:11" x14ac:dyDescent="0.25">
      <c r="A15" t="s">
        <v>15</v>
      </c>
      <c r="B15">
        <v>23.490000000000002</v>
      </c>
      <c r="C15">
        <v>24.82</v>
      </c>
      <c r="E15" t="s">
        <v>15</v>
      </c>
      <c r="F15">
        <v>23.490000000000002</v>
      </c>
      <c r="G15">
        <v>24.82</v>
      </c>
    </row>
    <row r="16" spans="1:11" x14ac:dyDescent="0.25">
      <c r="A16" t="s">
        <v>16</v>
      </c>
      <c r="B16">
        <v>1.0765555555555553</v>
      </c>
      <c r="C16">
        <v>2.0462222222222226</v>
      </c>
      <c r="E16" t="s">
        <v>16</v>
      </c>
      <c r="F16">
        <v>1.0765555555555553</v>
      </c>
      <c r="G16">
        <v>2.0462222222222226</v>
      </c>
    </row>
    <row r="17" spans="1:7" x14ac:dyDescent="0.25">
      <c r="A17" t="s">
        <v>17</v>
      </c>
      <c r="B17">
        <v>10</v>
      </c>
      <c r="C17">
        <v>10</v>
      </c>
      <c r="E17" t="s">
        <v>17</v>
      </c>
      <c r="F17">
        <v>10</v>
      </c>
      <c r="G17">
        <v>10</v>
      </c>
    </row>
    <row r="18" spans="1:7" x14ac:dyDescent="0.25">
      <c r="A18" t="s">
        <v>18</v>
      </c>
      <c r="B18">
        <v>9</v>
      </c>
      <c r="C18">
        <v>9</v>
      </c>
      <c r="E18" t="s">
        <v>23</v>
      </c>
      <c r="F18">
        <v>0</v>
      </c>
    </row>
    <row r="19" spans="1:7" x14ac:dyDescent="0.25">
      <c r="A19" t="s">
        <v>19</v>
      </c>
      <c r="B19">
        <v>0.52611859252823612</v>
      </c>
      <c r="D19">
        <f>1/B19</f>
        <v>1.900712147796471</v>
      </c>
      <c r="E19" t="s">
        <v>18</v>
      </c>
      <c r="F19">
        <v>16</v>
      </c>
    </row>
    <row r="20" spans="1:7" x14ac:dyDescent="0.25">
      <c r="A20" t="s">
        <v>20</v>
      </c>
      <c r="B20">
        <v>0.1763503739454666</v>
      </c>
      <c r="E20" t="s">
        <v>24</v>
      </c>
      <c r="F20">
        <v>-2.3800227088507087</v>
      </c>
    </row>
    <row r="21" spans="1:7" ht="15.75" thickBot="1" x14ac:dyDescent="0.3">
      <c r="A21" s="1" t="s">
        <v>21</v>
      </c>
      <c r="B21" s="1">
        <v>0.3145749061513079</v>
      </c>
      <c r="C21" s="1"/>
      <c r="D21">
        <f>1/B21</f>
        <v>3.1788931044582696</v>
      </c>
      <c r="E21" t="s">
        <v>25</v>
      </c>
      <c r="F21">
        <v>1.5045422415824971E-2</v>
      </c>
    </row>
    <row r="22" spans="1:7" x14ac:dyDescent="0.25">
      <c r="E22" t="s">
        <v>26</v>
      </c>
      <c r="F22">
        <v>1.7458836762762506</v>
      </c>
    </row>
    <row r="23" spans="1:7" x14ac:dyDescent="0.25">
      <c r="E23" t="s">
        <v>27</v>
      </c>
      <c r="F23">
        <v>3.0090844831649942E-2</v>
      </c>
    </row>
    <row r="24" spans="1:7" ht="15.75" thickBot="1" x14ac:dyDescent="0.3">
      <c r="E24" s="1" t="s">
        <v>28</v>
      </c>
      <c r="F24" s="1">
        <v>2.119905299221255</v>
      </c>
      <c r="G24" s="1"/>
    </row>
  </sheetData>
  <conditionalFormatting sqref="A2:A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6DC4-8B35-434F-9C18-6D6E7BAB9AE2}">
  <dimension ref="A1:M26"/>
  <sheetViews>
    <sheetView workbookViewId="0">
      <selection activeCell="B11" sqref="B11"/>
    </sheetView>
  </sheetViews>
  <sheetFormatPr defaultRowHeight="15" x14ac:dyDescent="0.25"/>
  <sheetData>
    <row r="1" spans="1:13" x14ac:dyDescent="0.25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5">
      <c r="A2" s="5" t="s">
        <v>29</v>
      </c>
      <c r="B2">
        <v>14.1</v>
      </c>
      <c r="C2">
        <v>12.2</v>
      </c>
      <c r="D2">
        <v>104</v>
      </c>
      <c r="E2">
        <v>220</v>
      </c>
      <c r="F2">
        <v>110</v>
      </c>
      <c r="G2">
        <v>86</v>
      </c>
      <c r="H2">
        <v>92.8</v>
      </c>
      <c r="I2">
        <v>74.400000000000006</v>
      </c>
      <c r="J2">
        <v>75.400000000000006</v>
      </c>
      <c r="K2">
        <v>51.7</v>
      </c>
      <c r="L2">
        <v>29.3</v>
      </c>
      <c r="M2">
        <v>16</v>
      </c>
    </row>
    <row r="3" spans="1:13" x14ac:dyDescent="0.25">
      <c r="A3" s="5" t="s">
        <v>30</v>
      </c>
      <c r="B3">
        <v>14.2</v>
      </c>
      <c r="C3">
        <v>10.5</v>
      </c>
      <c r="D3">
        <v>123</v>
      </c>
      <c r="E3">
        <v>190</v>
      </c>
      <c r="F3">
        <v>138</v>
      </c>
      <c r="G3">
        <v>98.1</v>
      </c>
      <c r="H3">
        <v>88.1</v>
      </c>
      <c r="I3">
        <v>80</v>
      </c>
      <c r="J3">
        <v>75.599999999999994</v>
      </c>
      <c r="K3">
        <v>48.8</v>
      </c>
      <c r="L3">
        <v>27.1</v>
      </c>
      <c r="M3">
        <v>15.7</v>
      </c>
    </row>
    <row r="4" spans="1:13" x14ac:dyDescent="0.25">
      <c r="A4" s="5" t="s">
        <v>32</v>
      </c>
      <c r="B4">
        <f>B2-B3</f>
        <v>-9.9999999999999645E-2</v>
      </c>
      <c r="C4">
        <f t="shared" ref="C4:M4" si="0">C2-C3</f>
        <v>1.6999999999999993</v>
      </c>
      <c r="D4">
        <f t="shared" si="0"/>
        <v>-19</v>
      </c>
      <c r="E4">
        <f t="shared" si="0"/>
        <v>30</v>
      </c>
      <c r="F4">
        <f t="shared" si="0"/>
        <v>-28</v>
      </c>
      <c r="G4">
        <f t="shared" si="0"/>
        <v>-12.099999999999994</v>
      </c>
      <c r="H4">
        <f t="shared" si="0"/>
        <v>4.7000000000000028</v>
      </c>
      <c r="I4">
        <f t="shared" si="0"/>
        <v>-5.5999999999999943</v>
      </c>
      <c r="J4">
        <f t="shared" si="0"/>
        <v>-0.19999999999998863</v>
      </c>
      <c r="K4">
        <f t="shared" si="0"/>
        <v>2.9000000000000057</v>
      </c>
      <c r="L4">
        <f t="shared" si="0"/>
        <v>2.1999999999999993</v>
      </c>
      <c r="M4">
        <f t="shared" si="0"/>
        <v>0.30000000000000071</v>
      </c>
    </row>
    <row r="5" spans="1:13" x14ac:dyDescent="0.25">
      <c r="A5" t="s">
        <v>1</v>
      </c>
      <c r="B5">
        <v>0.05</v>
      </c>
    </row>
    <row r="7" spans="1:13" x14ac:dyDescent="0.25">
      <c r="A7" t="s">
        <v>31</v>
      </c>
      <c r="B7">
        <v>12</v>
      </c>
    </row>
    <row r="8" spans="1:13" ht="17.25" x14ac:dyDescent="0.25">
      <c r="A8" t="s">
        <v>6</v>
      </c>
      <c r="B8" t="s">
        <v>7</v>
      </c>
      <c r="C8" t="s">
        <v>9</v>
      </c>
    </row>
    <row r="9" spans="1:13" x14ac:dyDescent="0.25">
      <c r="A9">
        <f>AVERAGE(B4:M4)</f>
        <v>-1.9333333333333307</v>
      </c>
      <c r="B9">
        <f>_xlfn.VAR.S(B4:M4)</f>
        <v>201.48060606060611</v>
      </c>
      <c r="C9">
        <f>B7-1</f>
        <v>11</v>
      </c>
    </row>
    <row r="11" spans="1:13" x14ac:dyDescent="0.25">
      <c r="A11" t="s">
        <v>33</v>
      </c>
      <c r="B11">
        <f xml:space="preserve"> ABS(A9)/SQRT((B9/B7))</f>
        <v>0.47182477077708102</v>
      </c>
      <c r="C11" t="s">
        <v>34</v>
      </c>
      <c r="D11">
        <f>_xlfn.T.INV.2T(B5,C9)</f>
        <v>2.2009851600916384</v>
      </c>
    </row>
    <row r="13" spans="1:13" x14ac:dyDescent="0.25">
      <c r="A13" t="s">
        <v>35</v>
      </c>
    </row>
    <row r="14" spans="1:13" ht="15.75" thickBot="1" x14ac:dyDescent="0.3"/>
    <row r="15" spans="1:13" x14ac:dyDescent="0.25">
      <c r="A15" s="2"/>
      <c r="B15" s="2" t="s">
        <v>29</v>
      </c>
      <c r="C15" s="2" t="s">
        <v>30</v>
      </c>
    </row>
    <row r="16" spans="1:13" x14ac:dyDescent="0.25">
      <c r="A16" t="s">
        <v>15</v>
      </c>
      <c r="B16">
        <v>73.824999999999989</v>
      </c>
      <c r="C16">
        <v>75.75833333333334</v>
      </c>
    </row>
    <row r="17" spans="1:3" x14ac:dyDescent="0.25">
      <c r="A17" t="s">
        <v>16</v>
      </c>
      <c r="B17">
        <v>3388.8929545454566</v>
      </c>
      <c r="C17">
        <v>3143.264469696971</v>
      </c>
    </row>
    <row r="18" spans="1:3" x14ac:dyDescent="0.25">
      <c r="A18" t="s">
        <v>17</v>
      </c>
      <c r="B18">
        <v>12</v>
      </c>
      <c r="C18">
        <v>12</v>
      </c>
    </row>
    <row r="19" spans="1:3" x14ac:dyDescent="0.25">
      <c r="A19" t="s">
        <v>36</v>
      </c>
      <c r="B19">
        <v>0.96984149238005768</v>
      </c>
    </row>
    <row r="20" spans="1:3" x14ac:dyDescent="0.25">
      <c r="A20" t="s">
        <v>23</v>
      </c>
      <c r="B20">
        <v>0</v>
      </c>
    </row>
    <row r="21" spans="1:3" x14ac:dyDescent="0.25">
      <c r="A21" t="s">
        <v>18</v>
      </c>
      <c r="B21">
        <v>11</v>
      </c>
    </row>
    <row r="22" spans="1:3" x14ac:dyDescent="0.25">
      <c r="A22" t="s">
        <v>24</v>
      </c>
      <c r="B22" s="3">
        <v>-0.4718247707770809</v>
      </c>
    </row>
    <row r="23" spans="1:3" x14ac:dyDescent="0.25">
      <c r="A23" t="s">
        <v>25</v>
      </c>
      <c r="B23">
        <v>0.32313630256268749</v>
      </c>
    </row>
    <row r="24" spans="1:3" x14ac:dyDescent="0.25">
      <c r="A24" t="s">
        <v>26</v>
      </c>
      <c r="B24">
        <v>1.7958848187040437</v>
      </c>
    </row>
    <row r="25" spans="1:3" x14ac:dyDescent="0.25">
      <c r="A25" t="s">
        <v>27</v>
      </c>
      <c r="B25">
        <v>0.64627260512537499</v>
      </c>
    </row>
    <row r="26" spans="1:3" ht="15.75" thickBot="1" x14ac:dyDescent="0.3">
      <c r="A26" s="1" t="s">
        <v>28</v>
      </c>
      <c r="B26" s="4">
        <v>2.2009851600916384</v>
      </c>
      <c r="C26" s="1"/>
    </row>
  </sheetData>
  <conditionalFormatting sqref="H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F4AC6-81FA-434B-8631-B0CCC7ABFDB6}">
  <dimension ref="A1:E9"/>
  <sheetViews>
    <sheetView tabSelected="1" workbookViewId="0">
      <selection activeCell="D9" sqref="D9"/>
    </sheetView>
  </sheetViews>
  <sheetFormatPr defaultRowHeight="15" x14ac:dyDescent="0.25"/>
  <sheetData>
    <row r="1" spans="1:5" x14ac:dyDescent="0.25">
      <c r="A1" t="s">
        <v>37</v>
      </c>
      <c r="B1" t="s">
        <v>1</v>
      </c>
      <c r="C1">
        <v>0.05</v>
      </c>
    </row>
    <row r="3" spans="1:5" ht="17.25" x14ac:dyDescent="0.25">
      <c r="A3" t="s">
        <v>38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39</v>
      </c>
      <c r="B4">
        <v>2.4300000000000002</v>
      </c>
      <c r="C4">
        <v>16.399999999999999</v>
      </c>
      <c r="D4">
        <v>14</v>
      </c>
      <c r="E4">
        <f>D4-1</f>
        <v>13</v>
      </c>
    </row>
    <row r="5" spans="1:5" x14ac:dyDescent="0.25">
      <c r="A5" t="s">
        <v>40</v>
      </c>
      <c r="B5">
        <v>4.9000000000000004</v>
      </c>
      <c r="C5">
        <v>22.5</v>
      </c>
      <c r="D5">
        <v>10</v>
      </c>
      <c r="E5">
        <f>D5-1</f>
        <v>9</v>
      </c>
    </row>
    <row r="7" spans="1:5" x14ac:dyDescent="0.25">
      <c r="A7" t="s">
        <v>41</v>
      </c>
      <c r="B7">
        <f>C5/C4</f>
        <v>1.3719512195121952</v>
      </c>
      <c r="C7" t="s">
        <v>42</v>
      </c>
      <c r="D7">
        <f>_xlfn.F.INV.RT(C1/2,E5,E4)</f>
        <v>3.3120324100531073</v>
      </c>
    </row>
    <row r="8" spans="1:5" x14ac:dyDescent="0.25">
      <c r="A8" t="s">
        <v>44</v>
      </c>
      <c r="B8">
        <f xml:space="preserve"> ((E4)*C4+(E5)*C5)/(D4+D5-2)</f>
        <v>18.895454545454545</v>
      </c>
    </row>
    <row r="9" spans="1:5" x14ac:dyDescent="0.25">
      <c r="A9" t="s">
        <v>12</v>
      </c>
      <c r="B9">
        <f>ABS(B4-B5)/SQRT((B8*(1/D4+1/D5)))</f>
        <v>1.3723872618791091</v>
      </c>
      <c r="C9" t="s">
        <v>13</v>
      </c>
      <c r="D9">
        <f>_xlfn.T.INV.2T(C1,D4+D5-2)</f>
        <v>2.0738730679040258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 Zhuk</dc:creator>
  <cp:lastModifiedBy>rubas</cp:lastModifiedBy>
  <dcterms:created xsi:type="dcterms:W3CDTF">2022-12-26T18:29:01Z</dcterms:created>
  <dcterms:modified xsi:type="dcterms:W3CDTF">2023-01-04T10:02:01Z</dcterms:modified>
</cp:coreProperties>
</file>