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epas/tmp/tests-fix/"/>
    </mc:Choice>
  </mc:AlternateContent>
  <xr:revisionPtr revIDLastSave="0" documentId="13_ncr:1_{2BEA9576-C07A-5D40-96F1-F6F455A90FAB}" xr6:coauthVersionLast="47" xr6:coauthVersionMax="47" xr10:uidLastSave="{00000000-0000-0000-0000-000000000000}"/>
  <bookViews>
    <workbookView xWindow="120" yWindow="-21100" windowWidth="33600" windowHeight="20500" activeTab="1" xr2:uid="{00000000-000D-0000-FFFF-FFFF00000000}"/>
  </bookViews>
  <sheets>
    <sheet name="Сводка" sheetId="1" r:id="rId1"/>
    <sheet name="Отчёт о платежах" sheetId="2" r:id="rId2"/>
  </sheets>
  <definedNames>
    <definedName name="_xlnm._FilterDatabase" localSheetId="1" hidden="1">'Отчёт о платежах'!$A$2:$V$2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" i="1" l="1"/>
  <c r="S15" i="1" s="1"/>
  <c r="R14" i="1"/>
  <c r="R15" i="1" s="1"/>
  <c r="Q14" i="1"/>
  <c r="Q15" i="1" s="1"/>
  <c r="P14" i="1"/>
  <c r="P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</calcChain>
</file>

<file path=xl/sharedStrings.xml><?xml version="1.0" encoding="utf-8"?>
<sst xmlns="http://schemas.openxmlformats.org/spreadsheetml/2006/main" count="124" uniqueCount="65">
  <si>
    <t xml:space="preserve">Отчёт о платежах за период с 29.06.2021 по 02.07.2021 </t>
  </si>
  <si>
    <t>ID бизнес-аккаунта: 10001</t>
  </si>
  <si>
    <t>Модели работы: FBS</t>
  </si>
  <si>
    <t>ID магазинов: 1174299</t>
  </si>
  <si>
    <t>Названия магазинов: business FBS</t>
  </si>
  <si>
    <t xml:space="preserve">ИНН: </t>
  </si>
  <si>
    <t xml:space="preserve">Номера договоров на размещение: </t>
  </si>
  <si>
    <t xml:space="preserve">Номера договоров на продвижение: </t>
  </si>
  <si>
    <t>Сводка по платежам бизнес-аккаунта</t>
  </si>
  <si>
    <t>Информация о бизнесе</t>
  </si>
  <si>
    <t>Информация о платежах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</si>
  <si>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</si>
  <si>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</si>
  <si>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</si>
  <si>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</si>
  <si>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</si>
  <si>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</si>
  <si>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</si>
  <si>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Статус платежей</t>
  </si>
  <si>
    <t>Поступило платежей покупателей, руб.</t>
  </si>
  <si>
    <t>Удержано на возвраты платежей, руб.</t>
  </si>
  <si>
    <t>Удержано за пересылку товаров ненадлежащего качества, руб.</t>
  </si>
  <si>
    <t>Удержано за услуги Маркета платежей, руб.</t>
  </si>
  <si>
    <t>Сумма переведённых вам платежей (без учёта вознаграждения за скидки), руб.</t>
  </si>
  <si>
    <t>Осталось перевести платежей покупателей, руб.</t>
  </si>
  <si>
    <t>Статус вознаграждения за скидки</t>
  </si>
  <si>
    <t>Всего вознаграждения за скидки, руб.</t>
  </si>
  <si>
    <t>Сумма возвращённого вознаграждения, руб.</t>
  </si>
  <si>
    <t>Сумма переведённого вознаграждения, руб.</t>
  </si>
  <si>
    <t>Сумма вознаграждения, которое осталось перевести, руб.</t>
  </si>
  <si>
    <t>FBS</t>
  </si>
  <si>
    <t>business</t>
  </si>
  <si>
    <t>Переводятся вам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</si>
  <si>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</si>
  <si>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</si>
  <si>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Дата транзакции</t>
  </si>
  <si>
    <t>ID транзакции</t>
  </si>
  <si>
    <t>Номер заказа или акта об оказанных услугах</t>
  </si>
  <si>
    <t>Ваш номер заказа</t>
  </si>
  <si>
    <t>Дата оформления заказа или акта об оказанных услугах</t>
  </si>
  <si>
    <t>Ваш SKU</t>
  </si>
  <si>
    <t>Название товара</t>
  </si>
  <si>
    <t>Количество, шт.</t>
  </si>
  <si>
    <t>Сумма транзакции, руб.</t>
  </si>
  <si>
    <t>Тип транзакции</t>
  </si>
  <si>
    <t>Источник транзакции</t>
  </si>
  <si>
    <t>Статус платежа</t>
  </si>
  <si>
    <t>Дата платёжного поручения</t>
  </si>
  <si>
    <t>Номер платёжного поручения</t>
  </si>
  <si>
    <t>Сумма платёжного поручения или удерживаемая за услуги сумма, руб.</t>
  </si>
  <si>
    <t>30.06.2021</t>
  </si>
  <si>
    <t>60dcb3595a3951777726a4bf</t>
  </si>
  <si>
    <t>52858094</t>
  </si>
  <si>
    <t>2</t>
  </si>
  <si>
    <t>Водонепроницаемый чехол для телефона со шнурком / универсальный / белый / основное отделение 180х100мм</t>
  </si>
  <si>
    <t>Возврат</t>
  </si>
  <si>
    <t>Возврат платежа за скидку по баллам Яндекс Плюса</t>
  </si>
  <si>
    <t>Возврат платежа покупателя</t>
  </si>
  <si>
    <t>Доставка</t>
  </si>
  <si>
    <t>60dc2db8863e4e135e908bc2</t>
  </si>
  <si>
    <t>Начисление</t>
  </si>
  <si>
    <t>Платёж за скидку по баллам Яндекс Плюса</t>
  </si>
  <si>
    <t>Платёж покупателя</t>
  </si>
  <si>
    <t>Не будет проведён из-за отмены заказа</t>
  </si>
  <si>
    <t>Не будет переведён из-за отмены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</si>
</sst>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6" borderId="1" xfId="0" applyFill="1" applyBorder="1" applyAlignment="1">
      <alignment horizontal="right" vertical="center" wrapText="1"/>
    </xf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workbookViewId="0"/>
  </sheetViews>
  <sheetFormatPr baseColWidth="10" defaultColWidth="8.83203125" defaultRowHeight="15" x14ac:dyDescent="0.2"/>
  <cols>
    <col min="1" max="3" width="11" customWidth="1"/>
    <col min="4" max="4" width="13.6640625" customWidth="1"/>
    <col min="5" max="5" width="11" customWidth="1"/>
    <col min="6" max="7" width="17.5" customWidth="1"/>
    <col min="8" max="19" width="11" customWidth="1"/>
  </cols>
  <sheetData>
    <row r="1" spans="1:19" ht="27.5" customHeight="1" x14ac:dyDescent="0.3">
      <c r="A1" s="1" t="s">
        <v>0</v>
      </c>
    </row>
    <row r="3" spans="1:19" x14ac:dyDescent="0.2">
      <c r="A3" s="2" t="s">
        <v>1</v>
      </c>
    </row>
    <row r="4" spans="1:19" x14ac:dyDescent="0.2">
      <c r="A4" s="3" t="s">
        <v>2</v>
      </c>
    </row>
    <row r="5" spans="1:19" x14ac:dyDescent="0.2">
      <c r="A5" s="4" t="s">
        <v>3</v>
      </c>
    </row>
    <row r="6" spans="1:19" x14ac:dyDescent="0.2">
      <c r="A6" s="5" t="s">
        <v>4</v>
      </c>
    </row>
    <row r="7" spans="1:19" x14ac:dyDescent="0.2">
      <c r="A7" s="6" t="s">
        <v>5</v>
      </c>
    </row>
    <row r="8" spans="1:19" x14ac:dyDescent="0.2">
      <c r="A8" s="7" t="s">
        <v>6</v>
      </c>
    </row>
    <row r="9" spans="1:19" x14ac:dyDescent="0.2">
      <c r="A9" s="8" t="s">
        <v>7</v>
      </c>
    </row>
    <row r="11" spans="1:19" ht="27.5" customHeight="1" x14ac:dyDescent="0.3">
      <c r="A11" s="9" t="s">
        <v>8</v>
      </c>
    </row>
    <row r="12" spans="1:19" x14ac:dyDescent="0.2">
      <c r="A12" s="67" t="s">
        <v>9</v>
      </c>
      <c r="B12" s="67"/>
      <c r="C12" s="67"/>
      <c r="D12" s="67"/>
      <c r="E12" s="67"/>
      <c r="F12" s="67"/>
      <c r="G12" s="67"/>
      <c r="H12" s="68" t="s">
        <v>10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</row>
    <row r="13" spans="1:19" ht="75" customHeight="1" x14ac:dyDescent="0.2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8" t="s">
        <v>19</v>
      </c>
      <c r="J13" s="20" t="s">
        <v>20</v>
      </c>
      <c r="K13" s="22" t="s">
        <v>21</v>
      </c>
      <c r="L13" s="24" t="s">
        <v>22</v>
      </c>
      <c r="M13" s="26" t="s">
        <v>23</v>
      </c>
      <c r="N13" s="28" t="s">
        <v>24</v>
      </c>
      <c r="O13" s="30" t="s">
        <v>25</v>
      </c>
      <c r="P13" s="31" t="s">
        <v>26</v>
      </c>
      <c r="Q13" s="33" t="s">
        <v>27</v>
      </c>
      <c r="R13" s="35" t="s">
        <v>28</v>
      </c>
      <c r="S13" s="37" t="s">
        <v>29</v>
      </c>
    </row>
    <row r="14" spans="1:19" ht="25" customHeight="1" x14ac:dyDescent="0.2">
      <c r="A14" s="39">
        <v>10001</v>
      </c>
      <c r="B14" s="39" t="s">
        <v>30</v>
      </c>
      <c r="C14" s="39">
        <v>1174299</v>
      </c>
      <c r="D14" s="39" t="s">
        <v>31</v>
      </c>
      <c r="E14" s="39"/>
      <c r="F14" s="39"/>
      <c r="G14" s="39"/>
      <c r="H14" s="39" t="s">
        <v>32</v>
      </c>
      <c r="I14" s="19">
        <f>SUMIFS('Отчёт о платежах'!P3:P8,'Отчёт о платежах'!Q3:Q8,"Начисление",'Отчёт о платежах'!R3:R8,"Платёж покупателя") + SUMIFS('Отчёт о платежах'!P3:P8,'Отчёт о платежах'!Q3:Q8,"Корректировка начисления",'Отчёт о платежах'!R3:R8,"Платёж покупателя")</f>
        <v>2038</v>
      </c>
      <c r="J14" s="21">
        <f>SUMIFS('Отчёт о платежах'!P3:P8,'Отчёт о платежах'!R3:R8,"Возврат платежа покупателя")</f>
        <v>-2038</v>
      </c>
      <c r="K14" s="23">
        <f>SUMIFS('Отчёт о платежах'!P3:P8,'Отчёт о платежах'!R3:R8,"Выплата расходов покупателю при возврате товара ненадлежащего качества")</f>
        <v>0</v>
      </c>
      <c r="L14" s="25">
        <f>SUMIFS('Отчёт о платежах'!P3:P8,'Отчёт о платежах'!R3:R8,"Оплата услуг Яндекс.Маркета",'Отчёт о платежах'!Q3:Q8,"Удержание")</f>
        <v>0</v>
      </c>
      <c r="M14" s="27">
        <f>SUMIFS('Отчёт о платежах'!P3:P8,'Отчёт о платежах'!Q3:Q8,"Начисление",'Отчёт о платежах'!R3:R8,"Платёж покупателя",'Отчёт о платежах'!S3:S8,"Переведён по графику выплат") + SUMIFS('Отчёт о платежах'!P3:P8,'Отчёт о платежах'!Q3:Q8,"Корректировка начисления",'Отчёт о платежах'!R3:R8,"Платёж покупателя",'Отчёт о платежах'!S3:S8,"Переведён по графику выплат") + SUMIFS('Отчёт о платежах'!P3:P8,'Отчёт о платежах'!Q3:Q8,"Возврат",'Отчёт о платежах'!R3:R8,"Возврат платежа покупателя",'Отчёт о платежах'!S3:S8,"Удержан из платежей покупателей") + SUMIFS('Отчёт о платежах'!P3:P8,'Отчёт о платежах'!Q3:Q8,"Удержание",'Отчёт о платежах'!R3:R8,"Оплата услуг Яндекс.Маркета") + SUMIFS('Отчёт о платежах'!P3:P8,'Отчёт о платежах'!R3:R8,"Выплата расходов покупателю при возврате товара ненадлежащего качества")</f>
        <v>0</v>
      </c>
      <c r="N14" s="29">
        <f>SUMIFS('Отчёт о платежах'!P3:P8,'Отчёт о платежах'!Q3:Q8,"Начисление",'Отчёт о платежах'!R3:R8,"Платёж покупателя",'Отчёт о платежах'!S3:S8,"Будет переведён по графику выплат") + SUMIFS('Отчёт о платежах'!P3:P8,'Отчёт о платежах'!Q3:Q8,"Возврат",'Отчёт о платежах'!R3:R8,"Возврат платежа покупателя",'Отчёт о платежах'!S3:S8,"Будет удержан из платежей покупателей")</f>
        <v>0</v>
      </c>
      <c r="O14" s="39" t="s">
        <v>32</v>
      </c>
      <c r="P14" s="32">
        <f>SUMIFS('Отчёт о платежах'!P3:P8,'Отчёт о платежах'!Q3:Q8,"Начисление",'Отчёт о платежах'!R3:R8,"Платёж за скидку по бонусам СберСпасибо") + SUMIFS('Отчёт о платежах'!P3:P8,'Отчёт о платежах'!Q3:Q8,"Начисление",'Отчёт о платежах'!R3:R8,"Платёж за скидку маркетплейса") + SUMIFS('Отчёт о платежах'!P3:P8,'Отчёт о платежах'!Q3:Q8,"Начисление",'Отчёт о платежах'!R3:R8,"Платёж за скидку по баллам Яндекс Плюса")</f>
        <v>61</v>
      </c>
      <c r="Q14" s="34">
        <f>SUMIFS('Отчёт о платежах'!P3:P8,'Отчёт о платежах'!S3:S8,"Удержан из платежей покупателей",'Отчёт о платежах'!R3:R8,"Возврат платежа за скидку по бонусам СберСпасибо") + SUMIFS('Отчёт о платежах'!P3:P8,'Отчёт о платежах'!S3:S8,"Будет удержан из платежей покупателей",'Отчёт о платежах'!R3:R8,"Возврат платежа за скидку по бонусам СберСпасибо") + SUMIFS('Отчёт о платежах'!P3:P8,'Отчёт о платежах'!S3:S8,"Удержан из платежей покупателей",'Отчёт о платежах'!R3:R8,"Возврат платежа за скидку маркетплейса") + SUMIFS('Отчёт о платежах'!P3:P8,'Отчёт о платежах'!S3:S8,"Будет удержан из платежей покупателей",'Отчёт о платежах'!R3:R8,"Возврат платежа за скидку маркетплейса") + SUMIFS('Отчёт о платежах'!P3:P8,'Отчёт о платежах'!S3:S8,"Удержан из платежей покупателей",'Отчёт о платежах'!R3:R8,"Возврат платежа за скидку по баллам Яндекс Плюса") + SUMIFS('Отчёт о платежах'!P3:P8,'Отчёт о платежах'!S3:S8,"Будет удержан из платежей покупателей",'Отчёт о платежах'!R3:R8,"Возврат платежа за скидку по баллам Яндекс Плюса")</f>
        <v>0</v>
      </c>
      <c r="R14" s="36">
        <f>SUMIFS('Отчёт о платежах'!P3:P8,'Отчёт о платежах'!Q3:Q8,"Начисление",'Отчёт о платежах'!R3:R8,"Платёж за скидку по бонусам СберСпасибо",'Отчёт о платежах'!S3:S8,"Переведён по графику выплат") + SUMIFS('Отчёт о платежах'!P3:P8,'Отчёт о платежах'!Q3:Q8,"Начисление",'Отчёт о платежах'!R3:R8,"Платёж за скидку маркетплейса",'Отчёт о платежах'!S3:S8,"Переведён по графику выплат") + SUMIFS('Отчёт о платежах'!P3:P8,'Отчёт о платежах'!Q3:Q8,"Начисление",'Отчёт о платежах'!R3:R8,"Платёж за скидку по баллам Яндекс Плюса",'Отчёт о платежах'!S3:S8,"Переведён по графику выплат") + SUMIFS('Отчёт о платежах'!P3:P8,'Отчёт о платежах'!Q3:Q8,"Возврат",'Отчёт о платежах'!R3:R8,"Возврат платежа за скидку по бонусам СберСпасибо",'Отчёт о платежах'!S3:S8,"Удержан из платежей покупателей") + SUMIFS('Отчёт о платежах'!P3:P8,'Отчёт о платежах'!Q3:Q8,"Возврат",'Отчёт о платежах'!R3:R8,"Возврат платежа за скидку маркетплейса",'Отчёт о платежах'!S3:S8,"Удержан из платежей покупателей") + SUMIFS('Отчёт о платежах'!P3:P8,'Отчёт о платежах'!Q3:Q8,"Возврат",'Отчёт о платежах'!R3:R8,"Возврат платежа за скидку по баллам Яндекс Плюса",'Отчёт о платежах'!S3:S8,"Удержан из платежей покупателей")</f>
        <v>0</v>
      </c>
      <c r="S14" s="38">
        <f>SUMIFS('Отчёт о платежах'!P3:P8,'Отчёт о платежах'!Q3:Q8,"Начисление",'Отчёт о платежах'!R3:R8,"Платёж за скидку по бонусам СберСпасибо",'Отчёт о платежах'!S3:S8,"Будет переведён по графику выплат") + SUMIFS('Отчёт о платежах'!P3:P8,'Отчёт о платежах'!Q3:Q8,"Начисление",'Отчёт о платежах'!R3:R8,"Платёж за скидку маркетплейса",'Отчёт о платежах'!S3:S8,"Будет переведён по графику выплат") + SUMIFS('Отчёт о платежах'!P3:P8,'Отчёт о платежах'!Q3:Q8,"Начисление",'Отчёт о платежах'!R3:R8,"Платёж за скидку по баллам Яндекс Плюса",'Отчёт о платежах'!S3:S8,"Будет переведён по графику выплат") + SUMIFS('Отчёт о платежах'!P3:P8,'Отчёт о платежах'!Q3:Q8,"Возврат",'Отчёт о платежах'!R3:R8,"Возврат платежа за скидку по бонусам СберСпасибо",'Отчёт о платежах'!S3:S8,"Будет удержан из платежей покупателей") + SUMIFS('Отчёт о платежах'!P3:P8,'Отчёт о платежах'!Q3:Q8,"Возврат",'Отчёт о платежах'!R3:R8,"Возврат платежа за скидку маркетплейса",'Отчёт о платежах'!S3:S8,"Будет удержан из платежей покупателей") + SUMIFS('Отчёт о платежах'!P3:P8,'Отчёт о платежах'!Q3:Q8,"Возврат",'Отчёт о платежах'!R3:R8,"Возврат платежа за скидку по баллам Яндекс Плюса",'Отчёт о платежах'!S3:S8,"Будет удержан из платежей покупателей")</f>
        <v>0</v>
      </c>
    </row>
    <row r="15" spans="1:19" x14ac:dyDescent="0.2">
      <c r="A15" s="69" t="s">
        <v>33</v>
      </c>
      <c r="B15" s="69"/>
      <c r="C15" s="69"/>
      <c r="D15" s="69"/>
      <c r="E15" s="69"/>
      <c r="F15" s="69"/>
      <c r="G15" s="69"/>
      <c r="H15" s="40"/>
      <c r="I15" s="41">
        <f>SUM(Сводка!I14:I14)</f>
        <v>2038</v>
      </c>
      <c r="J15" s="41">
        <f>SUM(Сводка!J14:J14)</f>
        <v>-2038</v>
      </c>
      <c r="K15" s="41">
        <f>SUM(Сводка!K14:K14)</f>
        <v>0</v>
      </c>
      <c r="L15" s="41">
        <f>SUM(Сводка!L14:L14)</f>
        <v>0</v>
      </c>
      <c r="M15" s="41">
        <f>SUM(Сводка!M14:M14)</f>
        <v>0</v>
      </c>
      <c r="N15" s="41">
        <f>SUM(Сводка!N14:N14)</f>
        <v>0</v>
      </c>
      <c r="O15" s="40"/>
      <c r="P15" s="41">
        <f>SUM(Сводка!P14:P14)</f>
        <v>61</v>
      </c>
      <c r="Q15" s="41">
        <f>SUM(Сводка!Q14:Q14)</f>
        <v>0</v>
      </c>
      <c r="R15" s="41">
        <f>SUM(Сводка!R14:R14)</f>
        <v>0</v>
      </c>
      <c r="S15" s="41">
        <f>SUM(Сводка!S14:S14)</f>
        <v>0</v>
      </c>
    </row>
    <row r="17" spans="1:21" x14ac:dyDescent="0.2">
      <c r="A17" s="70" t="s">
        <v>34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</sheetData>
  <mergeCells count="4">
    <mergeCell ref="A12:G12"/>
    <mergeCell ref="H12:S12"/>
    <mergeCell ref="A15:G15"/>
    <mergeCell ref="A17:U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"/>
  <sheetViews>
    <sheetView tabSelected="1" topLeftCell="M1" workbookViewId="0">
      <pane ySplit="2" topLeftCell="A3" activePane="bottomLeft" state="frozen"/>
      <selection pane="bottomLeft" activeCell="S5" sqref="S5"/>
    </sheetView>
  </sheetViews>
  <sheetFormatPr baseColWidth="10" defaultColWidth="8.83203125" defaultRowHeight="15" x14ac:dyDescent="0.2"/>
  <cols>
    <col min="1" max="3" width="11" customWidth="1"/>
    <col min="4" max="4" width="13.6640625" customWidth="1"/>
    <col min="5" max="5" width="11" customWidth="1"/>
    <col min="6" max="8" width="17.5" customWidth="1"/>
    <col min="9" max="9" width="29.33203125" customWidth="1"/>
    <col min="10" max="12" width="17.5" customWidth="1"/>
    <col min="13" max="14" width="25.33203125" customWidth="1"/>
    <col min="15" max="15" width="17.5" customWidth="1"/>
    <col min="16" max="16" width="25.33203125" customWidth="1"/>
    <col min="17" max="17" width="17.5" customWidth="1"/>
    <col min="18" max="19" width="33.1640625" customWidth="1"/>
    <col min="20" max="21" width="13.6640625" customWidth="1"/>
    <col min="22" max="22" width="21.5" customWidth="1"/>
  </cols>
  <sheetData>
    <row r="1" spans="1:22" x14ac:dyDescent="0.2">
      <c r="A1" s="67" t="s">
        <v>9</v>
      </c>
      <c r="B1" s="67"/>
      <c r="C1" s="67"/>
      <c r="D1" s="67"/>
      <c r="E1" s="67"/>
      <c r="F1" s="67"/>
      <c r="G1" s="67"/>
      <c r="H1" s="68" t="s">
        <v>10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75" customHeight="1" x14ac:dyDescent="0.2">
      <c r="A2" s="42" t="s">
        <v>11</v>
      </c>
      <c r="B2" s="43" t="s">
        <v>12</v>
      </c>
      <c r="C2" s="44" t="s">
        <v>13</v>
      </c>
      <c r="D2" s="45" t="s">
        <v>14</v>
      </c>
      <c r="E2" s="46" t="s">
        <v>15</v>
      </c>
      <c r="F2" s="47" t="s">
        <v>16</v>
      </c>
      <c r="G2" s="48" t="s">
        <v>17</v>
      </c>
      <c r="H2" s="49" t="s">
        <v>35</v>
      </c>
      <c r="I2" s="50" t="s">
        <v>36</v>
      </c>
      <c r="J2" s="51" t="s">
        <v>37</v>
      </c>
      <c r="K2" s="52" t="s">
        <v>38</v>
      </c>
      <c r="L2" s="53" t="s">
        <v>39</v>
      </c>
      <c r="M2" s="54" t="s">
        <v>40</v>
      </c>
      <c r="N2" s="55" t="s">
        <v>41</v>
      </c>
      <c r="O2" s="56" t="s">
        <v>42</v>
      </c>
      <c r="P2" s="57" t="s">
        <v>43</v>
      </c>
      <c r="Q2" s="59" t="s">
        <v>44</v>
      </c>
      <c r="R2" s="60" t="s">
        <v>45</v>
      </c>
      <c r="S2" s="61" t="s">
        <v>46</v>
      </c>
      <c r="T2" s="62" t="s">
        <v>47</v>
      </c>
      <c r="U2" s="63" t="s">
        <v>48</v>
      </c>
      <c r="V2" s="64" t="s">
        <v>49</v>
      </c>
    </row>
    <row r="3" spans="1:22" ht="25" customHeight="1" x14ac:dyDescent="0.2">
      <c r="A3" s="66">
        <v>10001</v>
      </c>
      <c r="B3" s="66" t="s">
        <v>30</v>
      </c>
      <c r="C3" s="66">
        <v>1174299</v>
      </c>
      <c r="D3" s="66" t="s">
        <v>31</v>
      </c>
      <c r="E3" s="66"/>
      <c r="F3" s="66"/>
      <c r="G3" s="66"/>
      <c r="H3" s="66" t="s">
        <v>50</v>
      </c>
      <c r="I3" s="66" t="s">
        <v>51</v>
      </c>
      <c r="J3" s="66">
        <v>52858094</v>
      </c>
      <c r="K3" s="66" t="s">
        <v>52</v>
      </c>
      <c r="L3" s="66" t="s">
        <v>50</v>
      </c>
      <c r="M3" s="66" t="s">
        <v>53</v>
      </c>
      <c r="N3" s="66" t="s">
        <v>54</v>
      </c>
      <c r="O3" s="66">
        <v>3</v>
      </c>
      <c r="P3" s="58">
        <v>-61</v>
      </c>
      <c r="Q3" s="66" t="s">
        <v>55</v>
      </c>
      <c r="R3" s="66" t="s">
        <v>56</v>
      </c>
      <c r="S3" s="66" t="s">
        <v>63</v>
      </c>
      <c r="T3" s="66"/>
      <c r="U3" s="66"/>
      <c r="V3" s="65"/>
    </row>
    <row r="4" spans="1:22" ht="25" customHeight="1" x14ac:dyDescent="0.2">
      <c r="A4" s="66">
        <v>10001</v>
      </c>
      <c r="B4" s="66" t="s">
        <v>30</v>
      </c>
      <c r="C4" s="66">
        <v>1174299</v>
      </c>
      <c r="D4" s="66" t="s">
        <v>31</v>
      </c>
      <c r="E4" s="66"/>
      <c r="F4" s="66"/>
      <c r="G4" s="66"/>
      <c r="H4" s="66" t="s">
        <v>50</v>
      </c>
      <c r="I4" s="66" t="s">
        <v>51</v>
      </c>
      <c r="J4" s="66">
        <v>52858094</v>
      </c>
      <c r="K4" s="66" t="s">
        <v>52</v>
      </c>
      <c r="L4" s="66" t="s">
        <v>50</v>
      </c>
      <c r="M4" s="66" t="s">
        <v>53</v>
      </c>
      <c r="N4" s="66" t="s">
        <v>54</v>
      </c>
      <c r="O4" s="66">
        <v>3</v>
      </c>
      <c r="P4" s="58">
        <v>-539</v>
      </c>
      <c r="Q4" s="66" t="s">
        <v>55</v>
      </c>
      <c r="R4" s="66" t="s">
        <v>57</v>
      </c>
      <c r="S4" s="66" t="s">
        <v>63</v>
      </c>
      <c r="T4" s="66"/>
      <c r="U4" s="66"/>
      <c r="V4" s="65"/>
    </row>
    <row r="5" spans="1:22" ht="25" customHeight="1" x14ac:dyDescent="0.2">
      <c r="A5" s="66">
        <v>10001</v>
      </c>
      <c r="B5" s="66" t="s">
        <v>30</v>
      </c>
      <c r="C5" s="66">
        <v>1174299</v>
      </c>
      <c r="D5" s="66" t="s">
        <v>31</v>
      </c>
      <c r="E5" s="66"/>
      <c r="F5" s="66"/>
      <c r="G5" s="66"/>
      <c r="H5" s="66" t="s">
        <v>50</v>
      </c>
      <c r="I5" s="66" t="s">
        <v>51</v>
      </c>
      <c r="J5" s="66">
        <v>52858094</v>
      </c>
      <c r="K5" s="66" t="s">
        <v>52</v>
      </c>
      <c r="L5" s="66" t="s">
        <v>50</v>
      </c>
      <c r="M5" s="66"/>
      <c r="N5" s="66" t="s">
        <v>58</v>
      </c>
      <c r="O5" s="66">
        <v>1</v>
      </c>
      <c r="P5" s="58">
        <v>-1499</v>
      </c>
      <c r="Q5" s="66" t="s">
        <v>55</v>
      </c>
      <c r="R5" s="66" t="s">
        <v>57</v>
      </c>
      <c r="S5" s="66" t="s">
        <v>63</v>
      </c>
      <c r="T5" s="66"/>
      <c r="U5" s="66"/>
      <c r="V5" s="65"/>
    </row>
    <row r="6" spans="1:22" ht="25" customHeight="1" x14ac:dyDescent="0.2">
      <c r="A6" s="66">
        <v>10001</v>
      </c>
      <c r="B6" s="66" t="s">
        <v>30</v>
      </c>
      <c r="C6" s="66">
        <v>1174299</v>
      </c>
      <c r="D6" s="66" t="s">
        <v>31</v>
      </c>
      <c r="E6" s="66"/>
      <c r="F6" s="66"/>
      <c r="G6" s="66"/>
      <c r="H6" s="66" t="s">
        <v>50</v>
      </c>
      <c r="I6" s="66" t="s">
        <v>59</v>
      </c>
      <c r="J6" s="66">
        <v>52858094</v>
      </c>
      <c r="K6" s="66" t="s">
        <v>52</v>
      </c>
      <c r="L6" s="66" t="s">
        <v>50</v>
      </c>
      <c r="M6" s="66" t="s">
        <v>53</v>
      </c>
      <c r="N6" s="66" t="s">
        <v>54</v>
      </c>
      <c r="O6" s="66">
        <v>3</v>
      </c>
      <c r="P6" s="58">
        <v>61</v>
      </c>
      <c r="Q6" s="66" t="s">
        <v>60</v>
      </c>
      <c r="R6" s="66" t="s">
        <v>61</v>
      </c>
      <c r="S6" s="66" t="s">
        <v>64</v>
      </c>
      <c r="T6" s="66"/>
      <c r="U6" s="66"/>
      <c r="V6" s="65"/>
    </row>
    <row r="7" spans="1:22" ht="25" customHeight="1" x14ac:dyDescent="0.2">
      <c r="A7" s="66">
        <v>10001</v>
      </c>
      <c r="B7" s="66" t="s">
        <v>30</v>
      </c>
      <c r="C7" s="66">
        <v>1174299</v>
      </c>
      <c r="D7" s="66" t="s">
        <v>31</v>
      </c>
      <c r="E7" s="66"/>
      <c r="F7" s="66"/>
      <c r="G7" s="66"/>
      <c r="H7" s="66" t="s">
        <v>50</v>
      </c>
      <c r="I7" s="66" t="s">
        <v>59</v>
      </c>
      <c r="J7" s="66">
        <v>52858094</v>
      </c>
      <c r="K7" s="66" t="s">
        <v>52</v>
      </c>
      <c r="L7" s="66" t="s">
        <v>50</v>
      </c>
      <c r="M7" s="66" t="s">
        <v>53</v>
      </c>
      <c r="N7" s="66" t="s">
        <v>54</v>
      </c>
      <c r="O7" s="66">
        <v>3</v>
      </c>
      <c r="P7" s="58">
        <v>539</v>
      </c>
      <c r="Q7" s="66" t="s">
        <v>60</v>
      </c>
      <c r="R7" s="66" t="s">
        <v>62</v>
      </c>
      <c r="S7" s="66" t="s">
        <v>64</v>
      </c>
      <c r="T7" s="66"/>
      <c r="U7" s="66"/>
      <c r="V7" s="65"/>
    </row>
    <row r="8" spans="1:22" ht="25" customHeight="1" x14ac:dyDescent="0.2">
      <c r="A8" s="66">
        <v>10001</v>
      </c>
      <c r="B8" s="66" t="s">
        <v>30</v>
      </c>
      <c r="C8" s="66">
        <v>1174299</v>
      </c>
      <c r="D8" s="66" t="s">
        <v>31</v>
      </c>
      <c r="E8" s="66"/>
      <c r="F8" s="66"/>
      <c r="G8" s="66"/>
      <c r="H8" s="66" t="s">
        <v>50</v>
      </c>
      <c r="I8" s="66" t="s">
        <v>59</v>
      </c>
      <c r="J8" s="66">
        <v>52858094</v>
      </c>
      <c r="K8" s="66" t="s">
        <v>52</v>
      </c>
      <c r="L8" s="66" t="s">
        <v>50</v>
      </c>
      <c r="M8" s="66"/>
      <c r="N8" s="66" t="s">
        <v>58</v>
      </c>
      <c r="O8" s="66">
        <v>1</v>
      </c>
      <c r="P8" s="58">
        <v>1499</v>
      </c>
      <c r="Q8" s="66" t="s">
        <v>60</v>
      </c>
      <c r="R8" s="66" t="s">
        <v>62</v>
      </c>
      <c r="S8" s="66" t="s">
        <v>64</v>
      </c>
      <c r="T8" s="66"/>
      <c r="U8" s="66"/>
      <c r="V8" s="65"/>
    </row>
  </sheetData>
  <autoFilter ref="A2:V2" xr:uid="{00000000-0009-0000-0000-000001000000}"/>
  <mergeCells count="2">
    <mergeCell ref="A1:G1"/>
    <mergeCell ref="H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Сводка</vt:lpstr>
      <vt:lpstr>Отчёт о платежах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2022-03-09T11:49:37Z</dcterms:created>
  <dcterms:modified xsi:type="dcterms:W3CDTF">2022-03-15T20:25:24Z</dcterms:modified>
</cp:coreProperties>
</file>