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Транзакции по заказам и товарам" r:id="rId4" sheetId="2"/>
    <sheet name="Услуги и маржа по заказам" r:id="rId5" sheetId="3"/>
  </sheets>
  <definedNames>
    <definedName name="_xlnm._FilterDatabase" localSheetId="1" hidden="true">'Транзакции по заказам и товарам'!$A$8:$BQ$8</definedName>
    <definedName name="_xlnm._FilterDatabase" localSheetId="2" hidden="true">'Услуги и маржа по заказам'!$A$7:$AA$7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6.0"/>
    </font>
    <font>
      <name val="Calibri"/>
      <sz val="11.0"/>
      <b val="true"/>
    </font>
    <font>
      <name val="Calibri"/>
      <sz val="11.0"/>
      <u val="single"/>
      <color indexed="4"/>
    </font>
    <font>
      <name val="Calibri"/>
      <sz val="16.0"/>
    </font>
    <font>
      <name val="Calibri"/>
      <sz val="11.0"/>
      <u val="single"/>
      <color indexed="4"/>
    </font>
    <font>
      <name val="Calibri"/>
      <sz val="16.0"/>
    </font>
  </fonts>
  <fills count="17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A9D18E"/>
      </patternFill>
    </fill>
    <fill>
      <patternFill patternType="solid">
        <fgColor rgb="FFD966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  <fill>
      <patternFill patternType="solid">
        <fgColor rgb="FDF2D0"/>
      </patternFill>
    </fill>
    <fill>
      <patternFill patternType="solid">
        <fgColor rgb="C5E0B4"/>
      </patternFill>
    </fill>
    <fill>
      <patternFill patternType="solid">
        <fgColor rgb="E2F0D9"/>
      </patternFill>
    </fill>
    <fill>
      <patternFill patternType="solid">
        <fgColor rgb="EDFCE8"/>
      </patternFill>
    </fill>
    <fill>
      <patternFill patternType="solid">
        <fgColor rgb="FFE699"/>
      </patternFill>
    </fill>
    <fill>
      <patternFill patternType="solid">
        <fgColor rgb="FFF2CC"/>
      </patternFill>
    </fill>
    <fill>
      <patternFill patternType="solid">
        <fgColor rgb="FFF4E1"/>
      </patternFill>
    </fill>
    <fill>
      <patternFill patternType="solid">
        <fgColor rgb="9999FF"/>
      </patternFill>
    </fill>
  </fills>
  <borders count="21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</border>
    <border>
      <left style="thin"/>
      <right style="thin"/>
    </border>
    <border>
      <left style="thin"/>
      <right style="thin"/>
      <bottom>
        <color indexed="10"/>
      </bottom>
    </border>
    <border>
      <left style="thin"/>
      <right style="thin"/>
      <top>
        <color indexed="10"/>
      </top>
      <bottom>
        <color indexed="10"/>
      </bottom>
    </border>
    <border>
      <left style="thin">
        <color indexed="10"/>
      </left>
      <right style="thin"/>
      <top>
        <color indexed="10"/>
      </top>
      <bottom>
        <color indexed="10"/>
      </bottom>
    </border>
    <border>
      <left style="thin">
        <color indexed="10"/>
      </left>
      <right style="thin">
        <color indexed="10"/>
      </right>
      <top>
        <color indexed="10"/>
      </top>
      <bottom>
        <color indexed="10"/>
      </bottom>
    </border>
    <border>
      <left style="thin">
        <color indexed="10"/>
      </left>
      <right style="thin">
        <color indexed="10"/>
      </right>
      <top style="thin">
        <color indexed="10"/>
      </top>
      <bottom>
        <color indexed="10"/>
      </bottom>
    </border>
    <border>
      <left style="thin">
        <color indexed="10"/>
      </left>
      <right style="thin">
        <color indexed="10"/>
      </right>
      <top>
        <color indexed="10"/>
      </top>
      <bottom style="thin">
        <color indexed="10"/>
      </bottom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7" borderId="12" xfId="0" applyBorder="true" applyFill="true">
      <alignment wrapText="false"/>
    </xf>
    <xf numFmtId="0" fontId="10" fillId="8" borderId="8" xfId="0" applyBorder="true" applyFill="true" applyFont="true">
      <alignment horizontal="right" vertical="center" wrapText="true"/>
    </xf>
    <xf numFmtId="0" fontId="0" fillId="8" borderId="8" xfId="0" applyBorder="true" applyFill="true">
      <alignment horizontal="right" vertical="center" wrapText="true"/>
    </xf>
    <xf numFmtId="2" fontId="0" fillId="8" borderId="8" xfId="0" applyBorder="true" applyFill="true" applyNumberFormat="true">
      <alignment horizontal="right" vertical="center" wrapText="true"/>
    </xf>
    <xf numFmtId="0" fontId="0" fillId="9" borderId="18" xfId="0" applyBorder="true" applyFill="true">
      <alignment wrapText="true"/>
    </xf>
    <xf numFmtId="0" fontId="0" fillId="9" borderId="19" xfId="0" applyBorder="true" applyFill="true">
      <alignment wrapText="true"/>
    </xf>
    <xf numFmtId="0" fontId="11" fillId="9" borderId="20" xfId="0" applyBorder="true" applyFill="true" applyFont="true">
      <alignment wrapText="true"/>
    </xf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10" borderId="8" xfId="0" applyBorder="true" applyFill="true">
      <alignment horizontal="center" vertical="center" wrapText="true"/>
    </xf>
    <xf numFmtId="0" fontId="0" fillId="11" borderId="8" xfId="0" applyBorder="true" applyFill="true">
      <alignment horizontal="center" vertical="center" wrapText="true"/>
    </xf>
    <xf numFmtId="0" fontId="0" fillId="12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13" borderId="8" xfId="0" applyBorder="true" applyFill="true">
      <alignment horizontal="center" vertical="center" wrapText="true"/>
    </xf>
    <xf numFmtId="0" fontId="0" fillId="14" borderId="8" xfId="0" applyBorder="true" applyFill="true">
      <alignment horizontal="center" vertical="center" wrapText="true"/>
    </xf>
    <xf numFmtId="0" fontId="0" fillId="15" borderId="8" xfId="0" applyBorder="true" applyFill="true">
      <alignment horizontal="center" vertical="center" wrapText="true"/>
    </xf>
    <xf numFmtId="0" fontId="0" fillId="1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7" borderId="12" xfId="0" applyBorder="true" applyFill="true">
      <alignment wrapText="false"/>
    </xf>
    <xf numFmtId="0" fontId="0" fillId="9" borderId="18" xfId="0" applyBorder="true" applyFill="true">
      <alignment wrapText="true"/>
    </xf>
    <xf numFmtId="0" fontId="0" fillId="9" borderId="19" xfId="0" applyBorder="true" applyFill="true">
      <alignment wrapText="true"/>
    </xf>
    <xf numFmtId="0" fontId="13" fillId="9" borderId="20" xfId="0" applyBorder="true" applyFill="true" applyFont="true">
      <alignment wrapText="true"/>
    </xf>
    <xf numFmtId="0" fontId="14" fillId="0" borderId="0" xfId="0" applyFont="true"/>
    <xf numFmtId="0" fontId="0" fillId="3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6" borderId="8" xfId="0" applyBorder="true" applyFill="true">
      <alignment horizontal="center" vertical="center" wrapText="true"/>
    </xf>
    <xf numFmtId="2" fontId="0" fillId="7" borderId="12" xfId="0" applyBorder="true" applyFill="true" applyNumberFormat="true">
      <alignment wrapText="false"/>
    </xf>
    <xf numFmtId="0" fontId="0" fillId="7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_rels/sheet2.xml.rels><?xml version="1.0" encoding="UTF-8" standalone="yes"?><Relationships xmlns="http://schemas.openxmlformats.org/package/2006/relationships"><Relationship Id="rId1" Target="https://market.yandex.ru/partners/news/poluchayte-dengi-za-poteryannye-zakazy-bez-pretenziy-i-dolgikh-poiskov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market.yandex.ru/partners/news/poluchayte-dengi-za-poteryannye-zakazy-bez-pretenziy-i-dolgikh-poiskov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7.578125" customWidth="true"/>
    <col min="16" max="16" width="17.57812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  <col min="26" max="26" width="10.9375" customWidth="true"/>
    <col min="27" max="27" width="10.9375" customWidth="true"/>
    <col min="28" max="28" width="10.9375" customWidth="true"/>
  </cols>
  <sheetData>
    <row r="1" customHeight="true" ht="37.5">
      <c r="A1" s="1" t="inlineStr">
        <is>
          <t xml:space="preserve">Отчёт о заказах за период с 05.08.2021 по 05.08.2021 </t>
        </is>
      </c>
    </row>
    <row r="3">
      <c r="A3" s="2" t="inlineStr">
        <is>
          <t>ID бизнес-аккаунта: 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501, 431782</t>
        </is>
      </c>
    </row>
    <row r="6">
      <c r="A6" s="5" t="inlineStr">
        <is>
          <t>Названия магазинов: supplier_501 FBS, null FBS</t>
        </is>
      </c>
    </row>
    <row r="7">
      <c r="A7" s="6" t="inlineStr">
        <is>
          <t xml:space="preserve">ИНН: </t>
        </is>
      </c>
    </row>
    <row r="8">
      <c r="A8" s="7" t="inlineStr">
        <is>
          <t xml:space="preserve">Номера договоров на размещение: 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37.5">
      <c r="A11" s="9" t="inlineStr">
        <is>
          <t>Сводка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заказах</t>
        </is>
      </c>
      <c r="I12" s="11"/>
      <c r="J12" s="11"/>
      <c r="K12" s="11"/>
      <c r="L12" s="11"/>
      <c r="M12" s="11"/>
      <c r="N12" s="11"/>
      <c r="O12" s="12" t="inlineStr">
        <is>
          <t>Информация по денежным средствам</t>
        </is>
      </c>
      <c r="P12" s="12"/>
      <c r="Q12" s="13" t="inlineStr">
        <is>
          <t>Информация по услугам</t>
        </is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customHeight="true" ht="75.0">
      <c r="A13" s="14" t="inlineStr">
        <is>
          <t>ID бизнес-аккаунта</t>
        </is>
      </c>
      <c r="B13" s="15" t="inlineStr">
        <is>
          <t>Модели работы</t>
        </is>
      </c>
      <c r="C13" s="16" t="inlineStr">
        <is>
          <t>ID магазинов</t>
        </is>
      </c>
      <c r="D13" s="17" t="inlineStr">
        <is>
          <t>Названия магазинов</t>
        </is>
      </c>
      <c r="E13" s="18" t="inlineStr">
        <is>
          <t>ИНН</t>
        </is>
      </c>
      <c r="F13" s="19" t="inlineStr">
        <is>
          <t>Номера договоров на размещение</t>
        </is>
      </c>
      <c r="G13" s="20" t="inlineStr">
        <is>
          <t>Номера договоров на продвижение</t>
        </is>
      </c>
      <c r="H13" s="21" t="inlineStr">
        <is>
          <t>Заказов оформлено</t>
        </is>
      </c>
      <c r="I13" s="22" t="inlineStr">
        <is>
          <t>Заказов отменено до отгрузки</t>
        </is>
      </c>
      <c r="J13" s="23" t="inlineStr">
        <is>
          <t>Заказов отгружено</t>
        </is>
      </c>
      <c r="K13" s="24" t="inlineStr">
        <is>
          <t>Заказов выкуплено</t>
        </is>
      </c>
      <c r="L13" s="25" t="inlineStr">
        <is>
          <t>Заказов невыкуплено</t>
        </is>
      </c>
      <c r="M13" s="26" t="inlineStr">
        <is>
          <t>Заказов возвращено</t>
        </is>
      </c>
      <c r="N13" s="27" t="inlineStr">
        <is>
          <t>Заказов в доставке</t>
        </is>
      </c>
      <c r="O13" s="28" t="inlineStr">
        <is>
          <t>Сумма, на которую были оформлены заказы, без учёта вознаграждения за скидки, руб.</t>
        </is>
      </c>
      <c r="P13" s="30" t="inlineStr">
        <is>
          <t>Сумма вознаграждения за скидки без учёта отмен возвратов, руб.</t>
        </is>
      </c>
      <c r="Q13" s="32" t="inlineStr">
        <is>
          <t>Общая стоимость услуг по заказам, руб.</t>
        </is>
      </c>
      <c r="R13" s="34" t="inlineStr">
        <is>
          <t>Размещение товаров на витрине, руб.</t>
        </is>
      </c>
      <c r="S13" s="36" t="inlineStr">
        <is>
          <t>Складская обработка, руб.</t>
        </is>
      </c>
      <c r="T13" s="38" t="inlineStr">
        <is>
          <t>Участие в программе лояльности, руб.</t>
        </is>
      </c>
      <c r="U13" s="40" t="inlineStr">
        <is>
          <t>Расходы на рекламные кампании, руб.</t>
        </is>
      </c>
      <c r="V13" s="42" t="inlineStr">
        <is>
          <t>Рассрочка, руб.</t>
        </is>
      </c>
      <c r="W13" s="44" t="inlineStr">
        <is>
          <t>Доставка покупателю, руб.</t>
        </is>
      </c>
      <c r="X13" s="46" t="inlineStr">
        <is>
          <t>Экспресс-доставка покупателю, руб.</t>
        </is>
      </c>
      <c r="Y13" s="48" t="inlineStr">
        <is>
          <t>Приём и перевод платежа покупателя, руб.</t>
        </is>
      </c>
      <c r="Z13" s="50" t="inlineStr">
        <is>
          <t>Обработка заказа в сортировочном центре, руб.</t>
        </is>
      </c>
      <c r="AA13" s="52" t="inlineStr">
        <is>
          <t>Хранение невыкупов и возвратов, руб.</t>
        </is>
      </c>
      <c r="AB13" s="54" t="inlineStr">
        <is>
          <t>Возврат невыкупленных товаров, руб.</t>
        </is>
      </c>
    </row>
    <row r="14" customHeight="true" ht="25.0">
      <c r="A14" s="56" t="n">
        <v>1.0614662E7</v>
      </c>
      <c r="B14" s="56" t="inlineStr">
        <is>
          <t>FBS</t>
        </is>
      </c>
      <c r="C14" s="56" t="n">
        <v>501.0</v>
      </c>
      <c r="D14" s="56" t="inlineStr">
        <is>
          <t>supplier_501</t>
        </is>
      </c>
      <c r="E14" s="56"/>
      <c r="F14" s="56"/>
      <c r="G14" s="56"/>
      <c r="H14" s="56" t="n">
        <f>=COUNTIF('Услуги и маржа по заказам'!C:C,501)</f>
        <v>0.0</v>
      </c>
      <c r="I14" s="56" t="n">
        <f>=COUNTIFS('Услуги и маржа по заказам'!J:J,"Отменен при обработке",'Услуги и маржа по заказам'!C:C,501) + COUNTIFS('Услуги и маржа по заказам'!J:J,"Заказ отменен до обработки",'Услуги и маржа по заказам'!C:C,501)</f>
        <v>0.0</v>
      </c>
      <c r="J14" s="56" t="n">
        <f>=COUNTIFS('Услуги и маржа по заказам'!J:J,"Доставлен на пункт выдачи",'Услуги и маржа по заказам'!C:C,501)</f>
        <v>0.0</v>
      </c>
      <c r="K14" s="56" t="n">
        <f>=COUNTIFS('Услуги и маржа по заказам'!J:J,"Доставлен",'Услуги и маржа по заказам'!C:C,501)</f>
        <v>0.0</v>
      </c>
      <c r="L14" s="56" t="n">
        <f>=COUNTIFS('Услуги и маржа по заказам'!J:J,"Отменен при доставке",'Услуги и маржа по заказам'!C:C,501) + COUNTIFS('Услуги и маржа по заказам'!J:J,"Невыкуп принят на складе",'Услуги и маржа по заказам'!C:C,501)</f>
        <v>0.0</v>
      </c>
      <c r="M14" s="56" t="n">
        <f>=COUNTIFS('Услуги и маржа по заказам'!J:J,"Полный возврат принят на складе",'Услуги и маржа по заказам'!C:C,501) + COUNTIFS('Услуги и маржа по заказам'!J:J,"Частичный возврат принят на складе",'Услуги и маржа по заказам'!C:C,501)</f>
        <v>0.0</v>
      </c>
      <c r="N14" s="56" t="n">
        <f>=COUNTIFS('Услуги и маржа по заказам'!J:J,"Передан в доставку",'Услуги и маржа по заказам'!C:C,501)</f>
        <v>0.0</v>
      </c>
      <c r="O14" s="29" t="n">
        <f>=SUMIF('Услуги и маржа по заказам'!C:C,501,'Услуги и маржа по заказам'!O:O)</f>
        <v>0.0</v>
      </c>
      <c r="P14" s="31" t="n">
        <f>=SUMIF('Услуги и маржа по заказам'!C:C,501,'Услуги и маржа по заказам'!M:M) - SUMIF('Услуги и маржа по заказам'!C:C,501,'Услуги и маржа по заказам'!O:O)</f>
        <v>0.0</v>
      </c>
      <c r="Q14" s="33" t="n">
        <f>=SUMIF('Услуги и маржа по заказам'!C:C,501,'Услуги и маржа по заказам'!L:L)</f>
        <v>0.0</v>
      </c>
      <c r="R14" s="35" t="n">
        <f>=SUMIF('Услуги и маржа по заказам'!C:C,501,'Услуги и маржа по заказам'!R:R)</f>
        <v>0.0</v>
      </c>
      <c r="S14" s="37" t="n">
        <f>=SUMIF('Услуги и маржа по заказам'!C:C,501,'Услуги и маржа по заказам'!S:S)</f>
        <v>0.0</v>
      </c>
      <c r="T14" s="39" t="n">
        <f>=SUMIF('Услуги и маржа по заказам'!C:C,501,'Услуги и маржа по заказам'!T:T)</f>
        <v>0.0</v>
      </c>
      <c r="U14" s="41" t="n">
        <f>=SUMIF('Услуги и маржа по заказам'!C:C,501,'Услуги и маржа по заказам'!U:U)</f>
        <v>0.0</v>
      </c>
      <c r="V14" s="43" t="n">
        <f>=SUMIF('Услуги и маржа по заказам'!C:C,501,'Услуги и маржа по заказам'!V:V)</f>
        <v>0.0</v>
      </c>
      <c r="W14" s="45" t="n">
        <f>=SUMIF('Услуги и маржа по заказам'!C:C,501,'Услуги и маржа по заказам'!W:W)</f>
        <v>0.0</v>
      </c>
      <c r="X14" s="47" t="n">
        <f>=SUMIF('Услуги и маржа по заказам'!C:C,501,'Услуги и маржа по заказам'!X:X)</f>
        <v>0.0</v>
      </c>
      <c r="Y14" s="49" t="n">
        <f>=SUMIF('Услуги и маржа по заказам'!C:C,501,'Услуги и маржа по заказам'!Y:Y)</f>
        <v>0.0</v>
      </c>
      <c r="Z14" s="51" t="n">
        <f>=SUMIF('Услуги и маржа по заказам'!C:C,501,'Услуги и маржа по заказам'!Z:Z)</f>
        <v>0.0</v>
      </c>
      <c r="AA14" s="53" t="n">
        <f>=SUMIF('Услуги и маржа по заказам'!C:C,501,'Услуги и маржа по заказам'!AA:AA)</f>
        <v>0.0</v>
      </c>
      <c r="AB14" s="55" t="n">
        <f>=SUMIF('Услуги и маржа по заказам'!C:C,501,'Услуги и маржа по заказам'!AB:AB)</f>
        <v>0.0</v>
      </c>
    </row>
    <row r="15" customHeight="true" ht="25.0">
      <c r="A15" s="56" t="n">
        <v>1.0614662E7</v>
      </c>
      <c r="B15" s="56" t="inlineStr">
        <is>
          <t>FBS</t>
        </is>
      </c>
      <c r="C15" s="56" t="n">
        <v>431782.0</v>
      </c>
      <c r="D15" s="56"/>
      <c r="E15" s="56"/>
      <c r="F15" s="56"/>
      <c r="G15" s="56"/>
      <c r="H15" s="56" t="n">
        <f>=COUNTIF('Услуги и маржа по заказам'!C:C,431782)</f>
        <v>0.0</v>
      </c>
      <c r="I15" s="56" t="n">
        <f>=COUNTIFS('Услуги и маржа по заказам'!J:J,"Отменен при обработке",'Услуги и маржа по заказам'!C:C,431782) + COUNTIFS('Услуги и маржа по заказам'!J:J,"Заказ отменен до обработки",'Услуги и маржа по заказам'!C:C,431782)</f>
        <v>0.0</v>
      </c>
      <c r="J15" s="56" t="n">
        <f>=COUNTIFS('Услуги и маржа по заказам'!J:J,"Доставлен на пункт выдачи",'Услуги и маржа по заказам'!C:C,431782)</f>
        <v>0.0</v>
      </c>
      <c r="K15" s="56" t="n">
        <f>=COUNTIFS('Услуги и маржа по заказам'!J:J,"Доставлен",'Услуги и маржа по заказам'!C:C,431782)</f>
        <v>0.0</v>
      </c>
      <c r="L15" s="56" t="n">
        <f>=COUNTIFS('Услуги и маржа по заказам'!J:J,"Отменен при доставке",'Услуги и маржа по заказам'!C:C,431782) + COUNTIFS('Услуги и маржа по заказам'!J:J,"Невыкуп принят на складе",'Услуги и маржа по заказам'!C:C,431782)</f>
        <v>0.0</v>
      </c>
      <c r="M15" s="56" t="n">
        <f>=COUNTIFS('Услуги и маржа по заказам'!J:J,"Полный возврат принят на складе",'Услуги и маржа по заказам'!C:C,431782) + COUNTIFS('Услуги и маржа по заказам'!J:J,"Частичный возврат принят на складе",'Услуги и маржа по заказам'!C:C,431782)</f>
        <v>0.0</v>
      </c>
      <c r="N15" s="56" t="n">
        <f>=COUNTIFS('Услуги и маржа по заказам'!J:J,"Передан в доставку",'Услуги и маржа по заказам'!C:C,431782)</f>
        <v>0.0</v>
      </c>
      <c r="O15" s="29" t="n">
        <f>=SUMIF('Услуги и маржа по заказам'!C:C,431782,'Услуги и маржа по заказам'!O:O)</f>
        <v>0.0</v>
      </c>
      <c r="P15" s="31" t="n">
        <f>=SUMIF('Услуги и маржа по заказам'!C:C,431782,'Услуги и маржа по заказам'!M:M) - SUMIF('Услуги и маржа по заказам'!C:C,431782,'Услуги и маржа по заказам'!O:O)</f>
        <v>0.0</v>
      </c>
      <c r="Q15" s="33" t="n">
        <f>=SUMIF('Услуги и маржа по заказам'!C:C,431782,'Услуги и маржа по заказам'!L:L)</f>
        <v>0.0</v>
      </c>
      <c r="R15" s="35" t="n">
        <f>=SUMIF('Услуги и маржа по заказам'!C:C,431782,'Услуги и маржа по заказам'!R:R)</f>
        <v>0.0</v>
      </c>
      <c r="S15" s="37" t="n">
        <f>=SUMIF('Услуги и маржа по заказам'!C:C,431782,'Услуги и маржа по заказам'!S:S)</f>
        <v>0.0</v>
      </c>
      <c r="T15" s="39" t="n">
        <f>=SUMIF('Услуги и маржа по заказам'!C:C,431782,'Услуги и маржа по заказам'!T:T)</f>
        <v>0.0</v>
      </c>
      <c r="U15" s="41" t="n">
        <f>=SUMIF('Услуги и маржа по заказам'!C:C,431782,'Услуги и маржа по заказам'!U:U)</f>
        <v>0.0</v>
      </c>
      <c r="V15" s="43" t="n">
        <f>=SUMIF('Услуги и маржа по заказам'!C:C,431782,'Услуги и маржа по заказам'!V:V)</f>
        <v>0.0</v>
      </c>
      <c r="W15" s="45" t="n">
        <f>=SUMIF('Услуги и маржа по заказам'!C:C,431782,'Услуги и маржа по заказам'!W:W)</f>
        <v>0.0</v>
      </c>
      <c r="X15" s="47" t="n">
        <f>=SUMIF('Услуги и маржа по заказам'!C:C,431782,'Услуги и маржа по заказам'!X:X)</f>
        <v>0.0</v>
      </c>
      <c r="Y15" s="49" t="n">
        <f>=SUMIF('Услуги и маржа по заказам'!C:C,431782,'Услуги и маржа по заказам'!Y:Y)</f>
        <v>0.0</v>
      </c>
      <c r="Z15" s="51" t="n">
        <f>=SUMIF('Услуги и маржа по заказам'!C:C,431782,'Услуги и маржа по заказам'!Z:Z)</f>
        <v>0.0</v>
      </c>
      <c r="AA15" s="53" t="n">
        <f>=SUMIF('Услуги и маржа по заказам'!C:C,431782,'Услуги и маржа по заказам'!AA:AA)</f>
        <v>0.0</v>
      </c>
      <c r="AB15" s="55" t="n">
        <f>=SUMIF('Услуги и маржа по заказам'!C:C,431782,'Услуги и маржа по заказам'!AB:AB)</f>
        <v>0.0</v>
      </c>
    </row>
    <row r="16">
      <c r="A16" s="57" t="inlineStr">
        <is>
          <t>Итого:</t>
        </is>
      </c>
      <c r="B16" s="57"/>
      <c r="C16" s="57"/>
      <c r="D16" s="57"/>
      <c r="E16" s="57"/>
      <c r="F16" s="57"/>
      <c r="G16" s="57"/>
      <c r="H16" s="58" t="n">
        <f>=SUM('Сводка'!H14:H15)</f>
        <v>0.0</v>
      </c>
      <c r="I16" s="58" t="n">
        <f>=SUM('Сводка'!I14:I15)</f>
        <v>0.0</v>
      </c>
      <c r="J16" s="58" t="n">
        <f>=SUM('Сводка'!J14:J15)</f>
        <v>0.0</v>
      </c>
      <c r="K16" s="58" t="n">
        <f>=SUM('Сводка'!K14:K15)</f>
        <v>0.0</v>
      </c>
      <c r="L16" s="58" t="n">
        <f>=SUM('Сводка'!L14:L15)</f>
        <v>0.0</v>
      </c>
      <c r="M16" s="58" t="n">
        <f>=SUM('Сводка'!M14:M15)</f>
        <v>0.0</v>
      </c>
      <c r="N16" s="58" t="n">
        <f>=SUM('Сводка'!N14:N15)</f>
        <v>0.0</v>
      </c>
      <c r="O16" s="59" t="n">
        <f>=SUM('Сводка'!O14:O15)</f>
        <v>0.0</v>
      </c>
      <c r="P16" s="59" t="n">
        <f>=SUM('Сводка'!P14:P15)</f>
        <v>0.0</v>
      </c>
      <c r="Q16" s="59" t="n">
        <f>=SUM('Сводка'!Q14:Q15)</f>
        <v>0.0</v>
      </c>
      <c r="R16" s="59" t="n">
        <f>=SUM('Сводка'!R14:R15)</f>
        <v>0.0</v>
      </c>
      <c r="S16" s="59" t="n">
        <f>=SUM('Сводка'!S14:S15)</f>
        <v>0.0</v>
      </c>
      <c r="T16" s="59" t="n">
        <f>=SUM('Сводка'!T14:T15)</f>
        <v>0.0</v>
      </c>
      <c r="U16" s="59" t="n">
        <f>=SUM('Сводка'!U14:U15)</f>
        <v>0.0</v>
      </c>
      <c r="V16" s="59" t="n">
        <f>=SUM('Сводка'!V14:V15)</f>
        <v>0.0</v>
      </c>
      <c r="W16" s="59" t="n">
        <f>=SUM('Сводка'!W14:W15)</f>
        <v>0.0</v>
      </c>
      <c r="X16" s="59" t="n">
        <f>=SUM('Сводка'!X14:X15)</f>
        <v>0.0</v>
      </c>
      <c r="Y16" s="59" t="n">
        <f>=SUM('Сводка'!Y14:Y15)</f>
        <v>0.0</v>
      </c>
      <c r="Z16" s="59" t="n">
        <f>=SUM('Сводка'!Z14:Z15)</f>
        <v>0.0</v>
      </c>
      <c r="AA16" s="59" t="n">
        <f>=SUM('Сводка'!AA14:AA15)</f>
        <v>0.0</v>
      </c>
      <c r="AB16" s="59" t="n">
        <f>=SUM('Сводка'!AB14:AB15)</f>
        <v>0.0</v>
      </c>
    </row>
    <row r="18">
      <c r="A18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mergeCells count="6">
    <mergeCell ref="A12:G12"/>
    <mergeCell ref="H12:N12"/>
    <mergeCell ref="O12:P12"/>
    <mergeCell ref="Q12:AB12"/>
    <mergeCell ref="A16:G16"/>
    <mergeCell ref="A18:U1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5.0" state="frozen" topLeftCell="A6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3.671875" customWidth="true"/>
    <col min="6" max="6" width="17.578125" customWidth="true"/>
    <col min="7" max="7" width="17.578125" customWidth="true"/>
    <col min="8" max="8" width="13.671875" customWidth="true"/>
    <col min="9" max="9" width="13.671875" customWidth="true"/>
    <col min="10" max="10" width="13.671875" customWidth="true"/>
    <col min="11" max="11" width="25.390625" customWidth="true"/>
    <col min="12" max="12" width="33.203125" customWidth="true"/>
    <col min="13" max="13" width="10.9375" customWidth="true"/>
    <col min="14" max="14" width="10.9375" customWidth="true"/>
    <col min="15" max="15" width="17.578125" customWidth="true"/>
    <col min="16" max="16" width="13.671875" customWidth="true"/>
    <col min="17" max="17" width="13.671875" customWidth="true"/>
    <col min="18" max="18" width="13.671875" customWidth="true"/>
    <col min="19" max="19" width="10.9375" customWidth="true"/>
    <col min="20" max="20" width="25.390625" customWidth="true"/>
    <col min="21" max="21" width="33.203125" customWidth="true"/>
    <col min="22" max="22" width="21.484375" customWidth="true"/>
    <col min="23" max="23" width="17.578125" customWidth="true"/>
    <col min="24" max="24" width="25.390625" customWidth="true"/>
    <col min="25" max="25" width="10.9375" customWidth="true"/>
    <col min="26" max="26" width="10.9375" customWidth="true"/>
    <col min="27" max="27" width="10.9375" customWidth="true"/>
    <col min="28" max="28" width="29.296875" customWidth="true"/>
    <col min="29" max="29" width="13.671875" customWidth="true"/>
    <col min="30" max="30" width="10.9375" customWidth="true"/>
    <col min="31" max="31" width="10.9375" customWidth="true"/>
    <col min="32" max="32" width="10.9375" customWidth="true"/>
    <col min="33" max="33" width="29.296875" customWidth="true"/>
    <col min="34" max="34" width="13.671875" customWidth="true"/>
    <col min="35" max="35" width="10.9375" customWidth="true"/>
    <col min="36" max="36" width="10.9375" customWidth="true"/>
    <col min="37" max="37" width="10.9375" customWidth="true"/>
    <col min="38" max="38" width="29.296875" customWidth="true"/>
    <col min="39" max="39" width="13.671875" customWidth="true"/>
    <col min="40" max="40" width="10.9375" customWidth="true"/>
    <col min="41" max="41" width="10.9375" customWidth="true"/>
    <col min="42" max="42" width="10.9375" customWidth="true"/>
    <col min="43" max="43" width="29.296875" customWidth="true"/>
    <col min="44" max="44" width="13.671875" customWidth="true"/>
    <col min="45" max="45" width="10.9375" customWidth="true"/>
    <col min="46" max="46" width="10.9375" customWidth="true"/>
    <col min="47" max="47" width="10.9375" customWidth="true"/>
    <col min="48" max="48" width="29.296875" customWidth="true"/>
    <col min="49" max="49" width="13.671875" customWidth="true"/>
    <col min="50" max="50" width="10.9375" customWidth="true"/>
    <col min="51" max="51" width="10.9375" customWidth="true"/>
    <col min="52" max="52" width="10.9375" customWidth="true"/>
    <col min="53" max="53" width="29.296875" customWidth="true"/>
    <col min="54" max="54" width="13.671875" customWidth="true"/>
    <col min="55" max="55" width="10.9375" customWidth="true"/>
    <col min="56" max="56" width="10.9375" customWidth="true"/>
    <col min="57" max="57" width="10.9375" customWidth="true"/>
    <col min="58" max="58" width="29.296875" customWidth="true"/>
    <col min="59" max="59" width="13.671875" customWidth="true"/>
    <col min="60" max="60" width="10.9375" customWidth="true"/>
    <col min="61" max="61" width="10.9375" customWidth="true"/>
    <col min="62" max="62" width="10.9375" customWidth="true"/>
    <col min="63" max="63" width="29.296875" customWidth="true"/>
    <col min="64" max="64" width="13.671875" customWidth="true"/>
    <col min="65" max="65" width="10.9375" customWidth="true"/>
    <col min="66" max="66" width="10.9375" customWidth="true"/>
    <col min="67" max="67" width="10.9375" customWidth="true"/>
    <col min="68" max="68" width="29.296875" customWidth="true"/>
    <col min="69" max="69" width="13.671875" customWidth="true"/>
  </cols>
  <sheetData>
    <row r="2">
      <c r="A2" s="61" t="inlineStr">
        <is>
          <t>Претензию по потерянным заказам теперь писать не нужно. Автоматически вернём стоимость заказа, если он отменён в доставке и за 32 дня мы не подготовили его к выдаче. Деньги придут не позднее 39-го дня после отмены. Для FBS компенсируем заказы, которые отгружены с 1 марта, а для FBY — c 11 июля.</t>
        </is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>
      <c r="A3" s="62" t="inlineStr">
        <is>
          <t>Подробнее</t>
        </is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6">
      <c r="A6" s="63" t="inlineStr">
        <is>
          <t>Информация о заказах и платежах по ним</t>
        </is>
      </c>
    </row>
    <row r="7">
      <c r="A7" s="64" t="inlineStr">
        <is>
          <t>Информация о бизнесе</t>
        </is>
      </c>
      <c r="B7" s="64"/>
      <c r="C7" s="64"/>
      <c r="D7" s="64"/>
      <c r="E7" s="64"/>
      <c r="F7" s="64"/>
      <c r="G7" s="64"/>
      <c r="H7" s="65" t="inlineStr">
        <is>
          <t>Информация о заказе</t>
        </is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6" t="inlineStr">
        <is>
          <t>Платёж покупателя</t>
        </is>
      </c>
      <c r="Z7" s="66"/>
      <c r="AA7" s="66"/>
      <c r="AB7" s="66"/>
      <c r="AC7" s="66"/>
      <c r="AD7" s="67" t="inlineStr">
        <is>
          <t>Платёж за скидку маркетплейса</t>
        </is>
      </c>
      <c r="AE7" s="67"/>
      <c r="AF7" s="67"/>
      <c r="AG7" s="67"/>
      <c r="AH7" s="67"/>
      <c r="AI7" s="68" t="inlineStr">
        <is>
          <t>Платёж за скидку по бонусам СберСпасибо</t>
        </is>
      </c>
      <c r="AJ7" s="68"/>
      <c r="AK7" s="68"/>
      <c r="AL7" s="68"/>
      <c r="AM7" s="68"/>
      <c r="AN7" s="69" t="inlineStr">
        <is>
          <t>Платёж за скидку по баллам Яндекс Плюса</t>
        </is>
      </c>
      <c r="AO7" s="69"/>
      <c r="AP7" s="69"/>
      <c r="AQ7" s="69"/>
      <c r="AR7" s="69"/>
      <c r="AS7" s="70" t="inlineStr">
        <is>
          <t>Возврат платежа покупателя</t>
        </is>
      </c>
      <c r="AT7" s="70"/>
      <c r="AU7" s="70"/>
      <c r="AV7" s="70"/>
      <c r="AW7" s="70"/>
      <c r="AX7" s="71" t="inlineStr">
        <is>
          <t>Возврат платежа за скидку маркетплейса</t>
        </is>
      </c>
      <c r="AY7" s="71"/>
      <c r="AZ7" s="71"/>
      <c r="BA7" s="71"/>
      <c r="BB7" s="71"/>
      <c r="BC7" s="72" t="inlineStr">
        <is>
          <t>Возврат платежа за скидку по бонусам СберСпасибо</t>
        </is>
      </c>
      <c r="BD7" s="72"/>
      <c r="BE7" s="72"/>
      <c r="BF7" s="72"/>
      <c r="BG7" s="72"/>
      <c r="BH7" s="73" t="inlineStr">
        <is>
          <t>Возврат платежа за скидку по баллам Яндекс Плюса</t>
        </is>
      </c>
      <c r="BI7" s="73"/>
      <c r="BJ7" s="73"/>
      <c r="BK7" s="73"/>
      <c r="BL7" s="73"/>
      <c r="BM7" s="74" t="inlineStr">
        <is>
          <t>Выплата расходов покупателю при возврате товара ненадлежащего качества</t>
        </is>
      </c>
      <c r="BN7" s="74"/>
      <c r="BO7" s="74"/>
      <c r="BP7" s="74"/>
      <c r="BQ7" s="74"/>
    </row>
    <row r="8" customHeight="true" ht="75.0">
      <c r="A8" s="75" t="inlineStr">
        <is>
          <t>ID бизнес-аккаунта</t>
        </is>
      </c>
      <c r="B8" s="76" t="inlineStr">
        <is>
          <t>Модели работы</t>
        </is>
      </c>
      <c r="C8" s="77" t="inlineStr">
        <is>
          <t>ID магазинов</t>
        </is>
      </c>
      <c r="D8" s="78" t="inlineStr">
        <is>
          <t>Названия магазинов</t>
        </is>
      </c>
      <c r="E8" s="79" t="inlineStr">
        <is>
          <t>ИНН</t>
        </is>
      </c>
      <c r="F8" s="80" t="inlineStr">
        <is>
          <t>Номера договоров на размещение</t>
        </is>
      </c>
      <c r="G8" s="81" t="inlineStr">
        <is>
          <t>Номера договоров на продвижение</t>
        </is>
      </c>
      <c r="H8" s="82" t="inlineStr">
        <is>
          <t>Номер заказа</t>
        </is>
      </c>
      <c r="I8" s="83" t="inlineStr">
        <is>
          <t>Ваш номер заказа</t>
        </is>
      </c>
      <c r="J8" s="84" t="inlineStr">
        <is>
          <t>Дата оформления</t>
        </is>
      </c>
      <c r="K8" s="85" t="inlineStr">
        <is>
          <t>Ваш SKU</t>
        </is>
      </c>
      <c r="L8" s="86" t="inlineStr">
        <is>
          <t>Название товара</t>
        </is>
      </c>
      <c r="M8" s="87" t="inlineStr">
        <is>
          <t>Количество</t>
        </is>
      </c>
      <c r="N8" s="88" t="inlineStr">
        <is>
          <t>Передано в доставку</t>
        </is>
      </c>
      <c r="O8" s="89" t="inlineStr">
        <is>
          <t>Ваша цена (за шт.)</t>
        </is>
      </c>
      <c r="P8" s="91" t="inlineStr">
        <is>
          <t>Скидка маркетплейса (за шт.)</t>
        </is>
      </c>
      <c r="Q8" s="93" t="inlineStr">
        <is>
          <t>Оплата бонусами СберСпасибо (за шт.)</t>
        </is>
      </c>
      <c r="R8" s="95" t="inlineStr">
        <is>
          <t>Оплата баллами Яндекс Плюса (за шт.)</t>
        </is>
      </c>
      <c r="S8" s="97" t="inlineStr">
        <is>
          <t>Статус товара</t>
        </is>
      </c>
      <c r="T8" s="98" t="inlineStr">
        <is>
          <t>Статус изменен</t>
        </is>
      </c>
      <c r="U8" s="99" t="inlineStr">
        <is>
          <t>Способ оплаты</t>
        </is>
      </c>
      <c r="V8" s="100" t="inlineStr">
        <is>
          <t>Склад отгрузки</t>
        </is>
      </c>
      <c r="W8" s="101" t="inlineStr">
        <is>
          <t>Дата отгрузки</t>
        </is>
      </c>
      <c r="X8" s="102" t="inlineStr">
        <is>
          <t>Регион доставки</t>
        </is>
      </c>
      <c r="Y8" s="103" t="inlineStr">
        <is>
          <t>Сумма платежа</t>
        </is>
      </c>
      <c r="Z8" s="105" t="inlineStr">
        <is>
          <t>Номер платежного поручения</t>
        </is>
      </c>
      <c r="AA8" s="106" t="inlineStr">
        <is>
          <t>Дата платежного поручения</t>
        </is>
      </c>
      <c r="AB8" s="107" t="inlineStr">
        <is>
          <t>Идентификатор платежа</t>
        </is>
      </c>
      <c r="AC8" s="108" t="inlineStr">
        <is>
          <t>Дата реестра платежей</t>
        </is>
      </c>
      <c r="AD8" s="109" t="inlineStr">
        <is>
          <t>Сумма платежа</t>
        </is>
      </c>
      <c r="AE8" s="111" t="inlineStr">
        <is>
          <t>Номер платежного поручения</t>
        </is>
      </c>
      <c r="AF8" s="112" t="inlineStr">
        <is>
          <t>Дата платежного поручения</t>
        </is>
      </c>
      <c r="AG8" s="113" t="inlineStr">
        <is>
          <t>Идентификатор платежа</t>
        </is>
      </c>
      <c r="AH8" s="114" t="inlineStr">
        <is>
          <t>Дата реестра платежей</t>
        </is>
      </c>
      <c r="AI8" s="115" t="inlineStr">
        <is>
          <t>Сумма платежа</t>
        </is>
      </c>
      <c r="AJ8" s="117" t="inlineStr">
        <is>
          <t>Номер платежного поручения</t>
        </is>
      </c>
      <c r="AK8" s="118" t="inlineStr">
        <is>
          <t>Дата платежного поручения</t>
        </is>
      </c>
      <c r="AL8" s="119" t="inlineStr">
        <is>
          <t>Идентификатор платежа</t>
        </is>
      </c>
      <c r="AM8" s="120" t="inlineStr">
        <is>
          <t>Дата реестра платежей</t>
        </is>
      </c>
      <c r="AN8" s="121" t="inlineStr">
        <is>
          <t>Сумма платежа</t>
        </is>
      </c>
      <c r="AO8" s="123" t="inlineStr">
        <is>
          <t>Номер платежного поручения</t>
        </is>
      </c>
      <c r="AP8" s="124" t="inlineStr">
        <is>
          <t>Дата платежного поручения</t>
        </is>
      </c>
      <c r="AQ8" s="125" t="inlineStr">
        <is>
          <t>Идентификатор платежа</t>
        </is>
      </c>
      <c r="AR8" s="126" t="inlineStr">
        <is>
          <t>Дата реестра платежей</t>
        </is>
      </c>
      <c r="AS8" s="127" t="inlineStr">
        <is>
          <t>Сумма возврата</t>
        </is>
      </c>
      <c r="AT8" s="129" t="inlineStr">
        <is>
          <t>Номер платежного поручения</t>
        </is>
      </c>
      <c r="AU8" s="130" t="inlineStr">
        <is>
          <t>Дата платежного поручения</t>
        </is>
      </c>
      <c r="AV8" s="131" t="inlineStr">
        <is>
          <t>Идентификатор платежа</t>
        </is>
      </c>
      <c r="AW8" s="132" t="inlineStr">
        <is>
          <t>Дата реестра платежей</t>
        </is>
      </c>
      <c r="AX8" s="133" t="inlineStr">
        <is>
          <t>Сумма возврата</t>
        </is>
      </c>
      <c r="AY8" s="135" t="inlineStr">
        <is>
          <t>Номер платежного поручения</t>
        </is>
      </c>
      <c r="AZ8" s="136" t="inlineStr">
        <is>
          <t>Дата платежного поручения</t>
        </is>
      </c>
      <c r="BA8" s="137" t="inlineStr">
        <is>
          <t>Идентификатор платежа</t>
        </is>
      </c>
      <c r="BB8" s="138" t="inlineStr">
        <is>
          <t>Дата реестра платежей</t>
        </is>
      </c>
      <c r="BC8" s="139" t="inlineStr">
        <is>
          <t>Сумма возврата</t>
        </is>
      </c>
      <c r="BD8" s="141" t="inlineStr">
        <is>
          <t>Номер платежного поручения</t>
        </is>
      </c>
      <c r="BE8" s="142" t="inlineStr">
        <is>
          <t>Дата платежного поручения</t>
        </is>
      </c>
      <c r="BF8" s="143" t="inlineStr">
        <is>
          <t>Идентификатор платежа</t>
        </is>
      </c>
      <c r="BG8" s="144" t="inlineStr">
        <is>
          <t>Дата реестра платежей</t>
        </is>
      </c>
      <c r="BH8" s="145" t="inlineStr">
        <is>
          <t>Сумма возврата</t>
        </is>
      </c>
      <c r="BI8" s="147" t="inlineStr">
        <is>
          <t>Номер платежного поручения</t>
        </is>
      </c>
      <c r="BJ8" s="148" t="inlineStr">
        <is>
          <t>Дата платежного поручения</t>
        </is>
      </c>
      <c r="BK8" s="149" t="inlineStr">
        <is>
          <t>Идентификатор платежа</t>
        </is>
      </c>
      <c r="BL8" s="150" t="inlineStr">
        <is>
          <t>Дата реестра платежей</t>
        </is>
      </c>
      <c r="BM8" s="151" t="inlineStr">
        <is>
          <t>Удержанная сумма</t>
        </is>
      </c>
      <c r="BN8" s="153" t="inlineStr">
        <is>
          <t>Номер платежного поручения</t>
        </is>
      </c>
      <c r="BO8" s="154" t="inlineStr">
        <is>
          <t>Дата платежного поручения</t>
        </is>
      </c>
      <c r="BP8" s="155" t="inlineStr">
        <is>
          <t>Идентификатор платежа</t>
        </is>
      </c>
      <c r="BQ8" s="156" t="inlineStr">
        <is>
          <t>Дата реестра платежей</t>
        </is>
      </c>
    </row>
    <row r="9" customHeight="true" ht="25.0">
      <c r="A9" s="157" t="n">
        <v>1.0614662E7</v>
      </c>
      <c r="B9" s="157" t="inlineStr">
        <is>
          <t>FBS</t>
        </is>
      </c>
      <c r="C9" s="157" t="n">
        <v>501.0</v>
      </c>
      <c r="D9" s="157" t="inlineStr">
        <is>
          <t>supplier_501</t>
        </is>
      </c>
      <c r="E9" s="157"/>
      <c r="F9" s="157"/>
      <c r="G9" s="157"/>
      <c r="H9" s="157" t="n">
        <v>5679434.0</v>
      </c>
      <c r="I9" s="157" t="inlineStr">
        <is>
          <t>65335</t>
        </is>
      </c>
      <c r="J9" s="157" t="inlineStr">
        <is>
          <t>27.11.2017</t>
        </is>
      </c>
      <c r="K9" s="157" t="inlineStr">
        <is>
          <t>shop_sku_1</t>
        </is>
      </c>
      <c r="L9" s="157" t="inlineStr">
        <is>
          <t>SomeOfferFor501</t>
        </is>
      </c>
      <c r="M9" s="157" t="n">
        <v>1.0</v>
      </c>
      <c r="N9" s="157" t="n">
        <v>1.0</v>
      </c>
      <c r="O9" s="90" t="n">
        <v>4171.0</v>
      </c>
      <c r="P9" s="92" t="n">
        <v>371.0</v>
      </c>
      <c r="Q9" s="94" t="n">
        <v>425.0</v>
      </c>
      <c r="R9" s="96" t="n">
        <v>127.0</v>
      </c>
      <c r="S9" s="157" t="inlineStr">
        <is>
          <t>Доставлен</t>
        </is>
      </c>
      <c r="T9" s="157" t="inlineStr">
        <is>
          <t>2019-02-20 12:24:44</t>
        </is>
      </c>
      <c r="U9" s="157" t="inlineStr">
        <is>
          <t>Предоплата банковской картой</t>
        </is>
      </c>
      <c r="V9" s="157" t="inlineStr">
        <is>
          <t>www.leningrad</t>
        </is>
      </c>
      <c r="W9" s="157" t="inlineStr">
        <is>
          <t>27.11.2017</t>
        </is>
      </c>
      <c r="X9" s="157" t="inlineStr">
        <is>
          <t>Московская область</t>
        </is>
      </c>
      <c r="Y9" s="104" t="n">
        <v>1598.0</v>
      </c>
      <c r="Z9" s="157" t="inlineStr">
        <is>
          <t>485001</t>
        </is>
      </c>
      <c r="AA9" s="157" t="inlineStr">
        <is>
          <t>25.03.2019</t>
        </is>
      </c>
      <c r="AB9" s="157" t="inlineStr">
        <is>
          <t>trans_id_payment</t>
        </is>
      </c>
      <c r="AC9" s="157" t="inlineStr">
        <is>
          <t>26.03.2019</t>
        </is>
      </c>
      <c r="AD9" s="110" t="n">
        <v>200.0</v>
      </c>
      <c r="AE9" s="157" t="inlineStr">
        <is>
          <t>485002</t>
        </is>
      </c>
      <c r="AF9" s="157" t="inlineStr">
        <is>
          <t>26.03.2019</t>
        </is>
      </c>
      <c r="AG9" s="157" t="inlineStr">
        <is>
          <t>trans_id_subsidy</t>
        </is>
      </c>
      <c r="AH9" s="157" t="inlineStr">
        <is>
          <t>27.11.2017</t>
        </is>
      </c>
      <c r="AI9" s="116" t="n">
        <v>200.0</v>
      </c>
      <c r="AJ9" s="157" t="inlineStr">
        <is>
          <t>485002</t>
        </is>
      </c>
      <c r="AK9" s="157" t="inlineStr">
        <is>
          <t>26.03.2019</t>
        </is>
      </c>
      <c r="AL9" s="157" t="inlineStr">
        <is>
          <t>trans_id_spasibo</t>
        </is>
      </c>
      <c r="AM9" s="157" t="inlineStr">
        <is>
          <t>27.11.2017</t>
        </is>
      </c>
      <c r="AN9" s="122" t="n">
        <v>1598.0</v>
      </c>
      <c r="AO9" s="157" t="inlineStr">
        <is>
          <t>485003</t>
        </is>
      </c>
      <c r="AP9" s="157" t="inlineStr">
        <is>
          <t>27.03.2019</t>
        </is>
      </c>
      <c r="AQ9" s="157" t="inlineStr">
        <is>
          <t>trans_id_yandex</t>
        </is>
      </c>
      <c r="AR9" s="157" t="inlineStr">
        <is>
          <t>28.03.2019</t>
        </is>
      </c>
      <c r="AS9" s="128" t="n">
        <v>1598.0</v>
      </c>
      <c r="AT9" s="157" t="inlineStr">
        <is>
          <t>485003</t>
        </is>
      </c>
      <c r="AU9" s="157" t="inlineStr">
        <is>
          <t>27.03.2019</t>
        </is>
      </c>
      <c r="AV9" s="157" t="inlineStr">
        <is>
          <t>trans_id_return</t>
        </is>
      </c>
      <c r="AW9" s="157" t="inlineStr">
        <is>
          <t>28.03.2019</t>
        </is>
      </c>
      <c r="AX9" s="134" t="n">
        <v>200.0</v>
      </c>
      <c r="AY9" s="157" t="inlineStr">
        <is>
          <t>485004</t>
        </is>
      </c>
      <c r="AZ9" s="157" t="inlineStr">
        <is>
          <t>28.03.2019</t>
        </is>
      </c>
      <c r="BA9" s="157" t="inlineStr">
        <is>
          <t>trans_id_subsidy_return</t>
        </is>
      </c>
      <c r="BB9" s="157" t="inlineStr">
        <is>
          <t>27.11.2017</t>
        </is>
      </c>
      <c r="BC9" s="140" t="n">
        <v>200.0</v>
      </c>
      <c r="BD9" s="157" t="inlineStr">
        <is>
          <t>485004</t>
        </is>
      </c>
      <c r="BE9" s="157" t="inlineStr">
        <is>
          <t>28.03.2019</t>
        </is>
      </c>
      <c r="BF9" s="157" t="inlineStr">
        <is>
          <t>trans_id_spasibo_return</t>
        </is>
      </c>
      <c r="BG9" s="157" t="inlineStr">
        <is>
          <t>27.11.2017</t>
        </is>
      </c>
      <c r="BH9" s="146" t="n">
        <v>300.0</v>
      </c>
      <c r="BI9" s="157" t="inlineStr">
        <is>
          <t>485005</t>
        </is>
      </c>
      <c r="BJ9" s="157" t="inlineStr">
        <is>
          <t>30.03.2019</t>
        </is>
      </c>
      <c r="BK9" s="157" t="inlineStr">
        <is>
          <t>trans_id_yandex_return</t>
        </is>
      </c>
      <c r="BL9" s="157" t="inlineStr">
        <is>
          <t>01.04.2019</t>
        </is>
      </c>
      <c r="BM9" s="152" t="n">
        <v>300.0</v>
      </c>
      <c r="BN9" s="157" t="inlineStr">
        <is>
          <t>485005</t>
        </is>
      </c>
      <c r="BO9" s="157" t="inlineStr">
        <is>
          <t>30.03.2019</t>
        </is>
      </c>
      <c r="BP9" s="157" t="inlineStr">
        <is>
          <t>trans_compensation_id</t>
        </is>
      </c>
      <c r="BQ9" s="157" t="inlineStr">
        <is>
          <t>01.04.2019</t>
        </is>
      </c>
    </row>
    <row r="10" customHeight="true" ht="25.0">
      <c r="A10" s="157" t="n">
        <v>1.0614662E7</v>
      </c>
      <c r="B10" s="157" t="inlineStr">
        <is>
          <t>FBS</t>
        </is>
      </c>
      <c r="C10" s="157" t="n">
        <v>501.0</v>
      </c>
      <c r="D10" s="157" t="inlineStr">
        <is>
          <t>supplier_501</t>
        </is>
      </c>
      <c r="E10" s="157"/>
      <c r="F10" s="157"/>
      <c r="G10" s="157"/>
      <c r="H10" s="157" t="n">
        <v>5679435.0</v>
      </c>
      <c r="I10" s="157" t="inlineStr">
        <is>
          <t>65338</t>
        </is>
      </c>
      <c r="J10" s="157" t="inlineStr">
        <is>
          <t>27.11.2017</t>
        </is>
      </c>
      <c r="K10" s="157" t="inlineStr">
        <is>
          <t>shop_sku_1</t>
        </is>
      </c>
      <c r="L10" s="157" t="inlineStr">
        <is>
          <t>SomeOfferFor502</t>
        </is>
      </c>
      <c r="M10" s="157" t="n">
        <v>1.0</v>
      </c>
      <c r="N10" s="157" t="n">
        <v>1.0</v>
      </c>
      <c r="O10" s="90" t="n">
        <v>4171.0</v>
      </c>
      <c r="P10" s="92" t="n">
        <v>371.0</v>
      </c>
      <c r="Q10" s="94" t="n">
        <v>425.0</v>
      </c>
      <c r="R10" s="96" t="n">
        <v>127.0</v>
      </c>
      <c r="S10" s="157" t="inlineStr">
        <is>
          <t>Готов к передаче вам</t>
        </is>
      </c>
      <c r="T10" s="157" t="inlineStr">
        <is>
          <t>2019-02-21 12:24:44</t>
        </is>
      </c>
      <c r="U10" s="157" t="inlineStr">
        <is>
          <t>Предоплата банковской картой</t>
        </is>
      </c>
      <c r="V10" s="157" t="inlineStr">
        <is>
          <t>www.leningrad</t>
        </is>
      </c>
      <c r="W10" s="157" t="inlineStr">
        <is>
          <t>27.11.2017</t>
        </is>
      </c>
      <c r="X10" s="157" t="inlineStr">
        <is>
          <t>Московская область</t>
        </is>
      </c>
      <c r="Y10" s="104" t="n">
        <v>1598.0</v>
      </c>
      <c r="Z10" s="157" t="inlineStr">
        <is>
          <t>485001</t>
        </is>
      </c>
      <c r="AA10" s="157" t="inlineStr">
        <is>
          <t>25.03.2019</t>
        </is>
      </c>
      <c r="AB10" s="157" t="inlineStr">
        <is>
          <t>trans_id_payment</t>
        </is>
      </c>
      <c r="AC10" s="157" t="inlineStr">
        <is>
          <t>26.03.2019</t>
        </is>
      </c>
      <c r="AD10" s="110" t="n">
        <v>200.0</v>
      </c>
      <c r="AE10" s="157" t="inlineStr">
        <is>
          <t>485002</t>
        </is>
      </c>
      <c r="AF10" s="157" t="inlineStr">
        <is>
          <t>26.03.2019</t>
        </is>
      </c>
      <c r="AG10" s="157" t="inlineStr">
        <is>
          <t>trans_id_subsidy</t>
        </is>
      </c>
      <c r="AH10" s="157" t="inlineStr">
        <is>
          <t>27.11.2017</t>
        </is>
      </c>
      <c r="AI10" s="116" t="n">
        <v>200.0</v>
      </c>
      <c r="AJ10" s="157" t="inlineStr">
        <is>
          <t>485002</t>
        </is>
      </c>
      <c r="AK10" s="157" t="inlineStr">
        <is>
          <t>26.03.2019</t>
        </is>
      </c>
      <c r="AL10" s="157" t="inlineStr">
        <is>
          <t>trans_id_spasibo</t>
        </is>
      </c>
      <c r="AM10" s="157" t="inlineStr">
        <is>
          <t>27.11.2017</t>
        </is>
      </c>
      <c r="AN10" s="122" t="n">
        <v>1598.0</v>
      </c>
      <c r="AO10" s="157" t="inlineStr">
        <is>
          <t>485003</t>
        </is>
      </c>
      <c r="AP10" s="157" t="inlineStr">
        <is>
          <t>27.03.2019</t>
        </is>
      </c>
      <c r="AQ10" s="157" t="inlineStr">
        <is>
          <t>trans_id_yandex</t>
        </is>
      </c>
      <c r="AR10" s="157" t="inlineStr">
        <is>
          <t>28.03.2019</t>
        </is>
      </c>
      <c r="AS10" s="128" t="n">
        <v>1598.0</v>
      </c>
      <c r="AT10" s="157" t="inlineStr">
        <is>
          <t>485003</t>
        </is>
      </c>
      <c r="AU10" s="157" t="inlineStr">
        <is>
          <t>27.03.2019</t>
        </is>
      </c>
      <c r="AV10" s="157" t="inlineStr">
        <is>
          <t>trans_id_return</t>
        </is>
      </c>
      <c r="AW10" s="157" t="inlineStr">
        <is>
          <t>28.03.2019</t>
        </is>
      </c>
      <c r="AX10" s="134" t="n">
        <v>200.0</v>
      </c>
      <c r="AY10" s="157" t="inlineStr">
        <is>
          <t>485004</t>
        </is>
      </c>
      <c r="AZ10" s="157" t="inlineStr">
        <is>
          <t>28.03.2019</t>
        </is>
      </c>
      <c r="BA10" s="157" t="inlineStr">
        <is>
          <t>trans_id_subsidy_return</t>
        </is>
      </c>
      <c r="BB10" s="157" t="inlineStr">
        <is>
          <t>27.11.2017</t>
        </is>
      </c>
      <c r="BC10" s="140" t="n">
        <v>200.0</v>
      </c>
      <c r="BD10" s="157" t="inlineStr">
        <is>
          <t>485004</t>
        </is>
      </c>
      <c r="BE10" s="157" t="inlineStr">
        <is>
          <t>28.03.2019</t>
        </is>
      </c>
      <c r="BF10" s="157" t="inlineStr">
        <is>
          <t>trans_id_spasibo_return</t>
        </is>
      </c>
      <c r="BG10" s="157" t="inlineStr">
        <is>
          <t>27.11.2017</t>
        </is>
      </c>
      <c r="BH10" s="146" t="n">
        <v>300.0</v>
      </c>
      <c r="BI10" s="157" t="inlineStr">
        <is>
          <t>485005</t>
        </is>
      </c>
      <c r="BJ10" s="157" t="inlineStr">
        <is>
          <t>30.03.2019</t>
        </is>
      </c>
      <c r="BK10" s="157" t="inlineStr">
        <is>
          <t>trans_id_yandex_return</t>
        </is>
      </c>
      <c r="BL10" s="157" t="inlineStr">
        <is>
          <t>01.04.2019</t>
        </is>
      </c>
      <c r="BM10" s="152" t="n">
        <v>300.0</v>
      </c>
      <c r="BN10" s="157" t="inlineStr">
        <is>
          <t>485005</t>
        </is>
      </c>
      <c r="BO10" s="157" t="inlineStr">
        <is>
          <t>30.03.2019</t>
        </is>
      </c>
      <c r="BP10" s="157" t="inlineStr">
        <is>
          <t>trans_compensation_id</t>
        </is>
      </c>
      <c r="BQ10" s="157" t="inlineStr">
        <is>
          <t>01.04.2019</t>
        </is>
      </c>
    </row>
    <row r="11" customHeight="true" ht="25.0">
      <c r="A11" s="157" t="n">
        <v>1.0614662E7</v>
      </c>
      <c r="B11" s="157" t="inlineStr">
        <is>
          <t>FBS</t>
        </is>
      </c>
      <c r="C11" s="157" t="n">
        <v>501.0</v>
      </c>
      <c r="D11" s="157" t="inlineStr">
        <is>
          <t>supplier_501</t>
        </is>
      </c>
      <c r="E11" s="157"/>
      <c r="F11" s="157"/>
      <c r="G11" s="157"/>
      <c r="H11" s="157" t="n">
        <v>5679436.0</v>
      </c>
      <c r="I11" s="157" t="inlineStr">
        <is>
          <t>65339</t>
        </is>
      </c>
      <c r="J11" s="157" t="inlineStr">
        <is>
          <t>27.11.2017</t>
        </is>
      </c>
      <c r="K11" s="157" t="inlineStr">
        <is>
          <t>shop_sku_1</t>
        </is>
      </c>
      <c r="L11" s="157" t="inlineStr">
        <is>
          <t>SomeOfferFor503</t>
        </is>
      </c>
      <c r="M11" s="157" t="n">
        <v>1.0</v>
      </c>
      <c r="N11" s="157" t="n">
        <v>1.0</v>
      </c>
      <c r="O11" s="90" t="n">
        <v>4171.0</v>
      </c>
      <c r="P11" s="92" t="n">
        <v>371.0</v>
      </c>
      <c r="Q11" s="94" t="n">
        <v>425.0</v>
      </c>
      <c r="R11" s="96" t="n">
        <v>127.0</v>
      </c>
      <c r="S11" s="157" t="inlineStr">
        <is>
          <t>Передан вам</t>
        </is>
      </c>
      <c r="T11" s="157" t="inlineStr">
        <is>
          <t>2019-02-22 12:24:44</t>
        </is>
      </c>
      <c r="U11" s="157" t="inlineStr">
        <is>
          <t>Предоплата банковской картой</t>
        </is>
      </c>
      <c r="V11" s="157" t="inlineStr">
        <is>
          <t>www.leningrad</t>
        </is>
      </c>
      <c r="W11" s="157" t="inlineStr">
        <is>
          <t>27.11.2017</t>
        </is>
      </c>
      <c r="X11" s="157" t="inlineStr">
        <is>
          <t>Московская область</t>
        </is>
      </c>
      <c r="Y11" s="104" t="n">
        <v>1598.0</v>
      </c>
      <c r="Z11" s="157" t="inlineStr">
        <is>
          <t>485001</t>
        </is>
      </c>
      <c r="AA11" s="157" t="inlineStr">
        <is>
          <t>25.03.2019</t>
        </is>
      </c>
      <c r="AB11" s="157" t="inlineStr">
        <is>
          <t>trans_id_payment</t>
        </is>
      </c>
      <c r="AC11" s="157" t="inlineStr">
        <is>
          <t>26.03.2019</t>
        </is>
      </c>
      <c r="AD11" s="110" t="n">
        <v>200.0</v>
      </c>
      <c r="AE11" s="157" t="inlineStr">
        <is>
          <t>485002</t>
        </is>
      </c>
      <c r="AF11" s="157" t="inlineStr">
        <is>
          <t>26.03.2019</t>
        </is>
      </c>
      <c r="AG11" s="157" t="inlineStr">
        <is>
          <t>trans_id_subsidy</t>
        </is>
      </c>
      <c r="AH11" s="157" t="inlineStr">
        <is>
          <t>27.11.2017</t>
        </is>
      </c>
      <c r="AI11" s="116" t="n">
        <v>200.0</v>
      </c>
      <c r="AJ11" s="157" t="inlineStr">
        <is>
          <t>485002</t>
        </is>
      </c>
      <c r="AK11" s="157" t="inlineStr">
        <is>
          <t>26.03.2019</t>
        </is>
      </c>
      <c r="AL11" s="157" t="inlineStr">
        <is>
          <t>trans_id_spasibo</t>
        </is>
      </c>
      <c r="AM11" s="157" t="inlineStr">
        <is>
          <t>27.11.2017</t>
        </is>
      </c>
      <c r="AN11" s="122" t="n">
        <v>1598.0</v>
      </c>
      <c r="AO11" s="157" t="inlineStr">
        <is>
          <t>485003</t>
        </is>
      </c>
      <c r="AP11" s="157" t="inlineStr">
        <is>
          <t>27.03.2019</t>
        </is>
      </c>
      <c r="AQ11" s="157" t="inlineStr">
        <is>
          <t>trans_id_yandex</t>
        </is>
      </c>
      <c r="AR11" s="157" t="inlineStr">
        <is>
          <t>28.03.2019</t>
        </is>
      </c>
      <c r="AS11" s="128" t="n">
        <v>1598.0</v>
      </c>
      <c r="AT11" s="157" t="inlineStr">
        <is>
          <t>485003</t>
        </is>
      </c>
      <c r="AU11" s="157" t="inlineStr">
        <is>
          <t>27.03.2019</t>
        </is>
      </c>
      <c r="AV11" s="157" t="inlineStr">
        <is>
          <t>trans_id_return</t>
        </is>
      </c>
      <c r="AW11" s="157" t="inlineStr">
        <is>
          <t>28.03.2019</t>
        </is>
      </c>
      <c r="AX11" s="134" t="n">
        <v>200.0</v>
      </c>
      <c r="AY11" s="157" t="inlineStr">
        <is>
          <t>485004</t>
        </is>
      </c>
      <c r="AZ11" s="157" t="inlineStr">
        <is>
          <t>28.03.2019</t>
        </is>
      </c>
      <c r="BA11" s="157" t="inlineStr">
        <is>
          <t>trans_id_subsidy_return</t>
        </is>
      </c>
      <c r="BB11" s="157" t="inlineStr">
        <is>
          <t>27.11.2017</t>
        </is>
      </c>
      <c r="BC11" s="140" t="n">
        <v>200.0</v>
      </c>
      <c r="BD11" s="157" t="inlineStr">
        <is>
          <t>485004</t>
        </is>
      </c>
      <c r="BE11" s="157" t="inlineStr">
        <is>
          <t>28.03.2019</t>
        </is>
      </c>
      <c r="BF11" s="157" t="inlineStr">
        <is>
          <t>trans_id_spasibo_return</t>
        </is>
      </c>
      <c r="BG11" s="157" t="inlineStr">
        <is>
          <t>27.11.2017</t>
        </is>
      </c>
      <c r="BH11" s="146" t="n">
        <v>300.0</v>
      </c>
      <c r="BI11" s="157" t="inlineStr">
        <is>
          <t>485005</t>
        </is>
      </c>
      <c r="BJ11" s="157" t="inlineStr">
        <is>
          <t>30.03.2019</t>
        </is>
      </c>
      <c r="BK11" s="157" t="inlineStr">
        <is>
          <t>trans_id_yandex_return</t>
        </is>
      </c>
      <c r="BL11" s="157" t="inlineStr">
        <is>
          <t>01.04.2019</t>
        </is>
      </c>
      <c r="BM11" s="152" t="n">
        <v>300.0</v>
      </c>
      <c r="BN11" s="157" t="inlineStr">
        <is>
          <t>485005</t>
        </is>
      </c>
      <c r="BO11" s="157" t="inlineStr">
        <is>
          <t>30.03.2019</t>
        </is>
      </c>
      <c r="BP11" s="157" t="inlineStr">
        <is>
          <t>trans_compensation_id</t>
        </is>
      </c>
      <c r="BQ11" s="157" t="inlineStr">
        <is>
          <t>01.04.2019</t>
        </is>
      </c>
    </row>
  </sheetData>
  <autoFilter ref="A8:BQ8"/>
  <mergeCells count="13">
    <mergeCell ref="A2:P2"/>
    <mergeCell ref="A3:P3"/>
    <mergeCell ref="A7:G7"/>
    <mergeCell ref="H7:X7"/>
    <mergeCell ref="Y7:AC7"/>
    <mergeCell ref="AD7:AH7"/>
    <mergeCell ref="AI7:AM7"/>
    <mergeCell ref="AN7:AR7"/>
    <mergeCell ref="AS7:AW7"/>
    <mergeCell ref="AX7:BB7"/>
    <mergeCell ref="BC7:BG7"/>
    <mergeCell ref="BH7:BL7"/>
    <mergeCell ref="BM7:BQ7"/>
  </mergeCells>
  <hyperlinks>
    <hyperlink ref="A3" r:id="rId1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4.0" state="frozen" topLeftCell="A5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  <col min="15" max="15" width="17.578125" customWidth="true"/>
    <col min="16" max="16" width="21.484375" customWidth="true"/>
    <col min="17" max="17" width="13.671875" customWidth="true"/>
    <col min="18" max="18" width="13.671875" customWidth="true"/>
    <col min="19" max="19" width="13.671875" customWidth="true"/>
    <col min="20" max="20" width="13.671875" customWidth="true"/>
    <col min="21" max="21" width="13.671875" customWidth="true"/>
    <col min="22" max="22" width="13.671875" customWidth="true"/>
    <col min="23" max="23" width="13.671875" customWidth="true"/>
    <col min="24" max="24" width="13.671875" customWidth="true"/>
    <col min="25" max="25" width="13.671875" customWidth="true"/>
    <col min="26" max="26" width="13.671875" customWidth="true"/>
    <col min="27" max="27" width="13.671875" customWidth="true"/>
    <col min="28" max="28" width="13.671875" customWidth="true"/>
  </cols>
  <sheetData>
    <row r="2">
      <c r="A2" s="159" t="inlineStr">
        <is>
          <t>Претензию по потерянным заказам теперь писать не нужно. Автоматически вернём стоимость заказа, если он отменён в доставке и за 32 дня мы не подготовили его к выдаче. Деньги придут не позднее 39-го дня после отмены. Для FBS компенсируем заказы, которые отгружены с 1 марта, а для FBY — c 11 июля.</t>
        </is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</row>
    <row r="3">
      <c r="A3" s="160" t="inlineStr">
        <is>
          <t>Подробнее</t>
        </is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5">
      <c r="A5" s="161" t="inlineStr">
        <is>
          <t>Стоимость услуг, ваша выручка и маржа по каждому заказу</t>
        </is>
      </c>
    </row>
    <row r="6">
      <c r="A6" s="162" t="inlineStr">
        <is>
          <t>Информация о бизнесе</t>
        </is>
      </c>
      <c r="B6" s="162"/>
      <c r="C6" s="162"/>
      <c r="D6" s="162"/>
      <c r="E6" s="162"/>
      <c r="F6" s="162"/>
      <c r="G6" s="162"/>
      <c r="H6" s="163" t="inlineStr">
        <is>
          <t>Информация по заказам</t>
        </is>
      </c>
      <c r="I6" s="163"/>
      <c r="J6" s="163"/>
      <c r="K6" s="163"/>
      <c r="L6" s="164" t="inlineStr">
        <is>
          <t>Информация по денежным средствам</t>
        </is>
      </c>
      <c r="M6" s="164"/>
      <c r="N6" s="164"/>
      <c r="O6" s="164"/>
      <c r="P6" s="164"/>
      <c r="Q6" s="164"/>
      <c r="R6" s="165" t="inlineStr">
        <is>
          <t>Информация по услугам</t>
        </is>
      </c>
      <c r="S6" s="165"/>
      <c r="T6" s="165"/>
      <c r="U6" s="165"/>
      <c r="V6" s="165"/>
      <c r="W6" s="165"/>
      <c r="X6" s="165"/>
      <c r="Y6" s="165"/>
      <c r="Z6" s="165"/>
      <c r="AA6" s="165"/>
      <c r="AB6" s="165"/>
    </row>
    <row r="7" customHeight="true" ht="75.0">
      <c r="A7" s="166" t="inlineStr">
        <is>
          <t>ID бизнес-аккаунта</t>
        </is>
      </c>
      <c r="B7" s="167" t="inlineStr">
        <is>
          <t>Модели работы</t>
        </is>
      </c>
      <c r="C7" s="168" t="inlineStr">
        <is>
          <t>ID магазинов</t>
        </is>
      </c>
      <c r="D7" s="169" t="inlineStr">
        <is>
          <t>Названия магазинов</t>
        </is>
      </c>
      <c r="E7" s="170" t="inlineStr">
        <is>
          <t>ИНН</t>
        </is>
      </c>
      <c r="F7" s="171" t="inlineStr">
        <is>
          <t>Номера договоров на размещение</t>
        </is>
      </c>
      <c r="G7" s="172" t="inlineStr">
        <is>
          <t>Номера договоров на продвижение</t>
        </is>
      </c>
      <c r="H7" s="173" t="inlineStr">
        <is>
          <t>Номер заказа</t>
        </is>
      </c>
      <c r="I7" s="174" t="inlineStr">
        <is>
          <t>Ваш номер заказа</t>
        </is>
      </c>
      <c r="J7" s="175" t="inlineStr">
        <is>
          <t>Статус заказа</t>
        </is>
      </c>
      <c r="K7" s="176" t="inlineStr">
        <is>
          <t>Дата оформления</t>
        </is>
      </c>
      <c r="L7" s="177" t="inlineStr">
        <is>
          <t>Все услуги Маркета за заказы, руб.</t>
        </is>
      </c>
      <c r="M7" s="179" t="inlineStr">
        <is>
          <t>Выручка с учётом вознаграждения за скидки, руб.</t>
        </is>
      </c>
      <c r="N7" s="181" t="inlineStr">
        <is>
          <t>Доход за вычетом услуг Маркета, руб.</t>
        </is>
      </c>
      <c r="O7" s="183" t="inlineStr">
        <is>
          <t>Выручка без учёта вознаграждения за скидки, руб.</t>
        </is>
      </c>
      <c r="P7" s="185" t="inlineStr">
        <is>
          <t>Статус платежа покупателя</t>
        </is>
      </c>
      <c r="Q7" s="186" t="inlineStr">
        <is>
          <t>Номер платёжного поручения</t>
        </is>
      </c>
      <c r="R7" s="187" t="inlineStr">
        <is>
          <t>Размещение товаров на витрине, руб.</t>
        </is>
      </c>
      <c r="S7" s="189" t="inlineStr">
        <is>
          <t>Складская обработка, руб.</t>
        </is>
      </c>
      <c r="T7" s="191" t="inlineStr">
        <is>
          <t>Участие в программе лояльности, руб.</t>
        </is>
      </c>
      <c r="U7" s="193" t="inlineStr">
        <is>
          <t>Расходы на рекламные кампании, руб.</t>
        </is>
      </c>
      <c r="V7" s="195" t="inlineStr">
        <is>
          <t>Рассрочка, руб.</t>
        </is>
      </c>
      <c r="W7" s="197" t="inlineStr">
        <is>
          <t>Доставка покупателю, руб.</t>
        </is>
      </c>
      <c r="X7" s="199" t="inlineStr">
        <is>
          <t>Экспресс-доставка покупателю, руб.</t>
        </is>
      </c>
      <c r="Y7" s="201" t="inlineStr">
        <is>
          <t>Приём и перевод платежа покупателя, руб.</t>
        </is>
      </c>
      <c r="Z7" s="203" t="inlineStr">
        <is>
          <t>Обработка заказа в сортировочном центре, руб.</t>
        </is>
      </c>
      <c r="AA7" s="205" t="inlineStr">
        <is>
          <t>Хранение невыкупов и возвратов, руб.</t>
        </is>
      </c>
      <c r="AB7" s="207" t="inlineStr">
        <is>
          <t>Возврат невыкупленных товаров, руб.</t>
        </is>
      </c>
    </row>
    <row r="8" customHeight="true" ht="25.0">
      <c r="A8" s="209" t="n">
        <v>1.0614662E7</v>
      </c>
      <c r="B8" s="209" t="inlineStr">
        <is>
          <t>FBS</t>
        </is>
      </c>
      <c r="C8" s="209" t="n">
        <v>501.0</v>
      </c>
      <c r="D8" s="209" t="inlineStr">
        <is>
          <t>supplier_501</t>
        </is>
      </c>
      <c r="E8" s="209"/>
      <c r="F8" s="209"/>
      <c r="G8" s="209"/>
      <c r="H8" s="209" t="n">
        <v>5679434.0</v>
      </c>
      <c r="I8" s="209"/>
      <c r="J8" s="209"/>
      <c r="K8" s="209" t="inlineStr">
        <is>
          <t>27.11.2017</t>
        </is>
      </c>
      <c r="L8" s="178" t="n">
        <v>5.0</v>
      </c>
      <c r="M8" s="180" t="n">
        <v>4171.0</v>
      </c>
      <c r="N8" s="182" t="n">
        <v>4171.0</v>
      </c>
      <c r="O8" s="184" t="n">
        <v>3800.0</v>
      </c>
      <c r="P8" s="209" t="inlineStr">
        <is>
          <t>Платеж переведен</t>
        </is>
      </c>
      <c r="Q8" s="209" t="inlineStr">
        <is>
          <t>485001</t>
        </is>
      </c>
      <c r="R8" s="188" t="n">
        <v>1.0</v>
      </c>
      <c r="S8" s="190" t="n">
        <v>2.0</v>
      </c>
      <c r="T8" s="192" t="n">
        <v>9.0</v>
      </c>
      <c r="U8" s="194" t="n">
        <v>10.0</v>
      </c>
      <c r="V8" s="196" t="n">
        <v>2.5</v>
      </c>
      <c r="W8" s="198" t="n">
        <v>3.0</v>
      </c>
      <c r="X8" s="200" t="n">
        <v>4.0</v>
      </c>
      <c r="Y8" s="202" t="n">
        <v>5.0</v>
      </c>
      <c r="Z8" s="204" t="n">
        <v>6.0</v>
      </c>
      <c r="AA8" s="206" t="n">
        <v>7.0</v>
      </c>
      <c r="AB8" s="208" t="n">
        <v>8.0</v>
      </c>
    </row>
    <row r="9" customHeight="true" ht="25.0">
      <c r="A9" s="209" t="n">
        <v>1.0614662E7</v>
      </c>
      <c r="B9" s="209" t="inlineStr">
        <is>
          <t>FBS</t>
        </is>
      </c>
      <c r="C9" s="209" t="n">
        <v>501.0</v>
      </c>
      <c r="D9" s="209" t="inlineStr">
        <is>
          <t>supplier_501</t>
        </is>
      </c>
      <c r="E9" s="209"/>
      <c r="F9" s="209"/>
      <c r="G9" s="209"/>
      <c r="H9" s="209" t="n">
        <v>5679434.0</v>
      </c>
      <c r="I9" s="209"/>
      <c r="J9" s="209"/>
      <c r="K9" s="209" t="inlineStr">
        <is>
          <t>27.11.2017</t>
        </is>
      </c>
      <c r="L9" s="178" t="n">
        <v>5.0</v>
      </c>
      <c r="M9" s="180" t="n">
        <v>555.0</v>
      </c>
      <c r="N9" s="182" t="n">
        <v>505.0</v>
      </c>
      <c r="O9" s="184" t="n">
        <v>380.0</v>
      </c>
      <c r="P9" s="209" t="inlineStr">
        <is>
          <t>Платеж переведен</t>
        </is>
      </c>
      <c r="Q9" s="209" t="inlineStr">
        <is>
          <t>1122</t>
        </is>
      </c>
      <c r="R9" s="188" t="n">
        <v>1.0</v>
      </c>
      <c r="S9" s="190" t="n">
        <v>2.0</v>
      </c>
      <c r="T9" s="192" t="n">
        <v>9.0</v>
      </c>
      <c r="U9" s="194" t="n">
        <v>10.0</v>
      </c>
      <c r="V9" s="196" t="n">
        <v>2.5</v>
      </c>
      <c r="W9" s="198" t="n">
        <v>3.0</v>
      </c>
      <c r="X9" s="200" t="n">
        <v>4.0</v>
      </c>
      <c r="Y9" s="202" t="n">
        <v>5.0</v>
      </c>
      <c r="Z9" s="204" t="n">
        <v>6.0</v>
      </c>
      <c r="AA9" s="206" t="n">
        <v>7.0</v>
      </c>
      <c r="AB9" s="208" t="n">
        <v>8.0</v>
      </c>
    </row>
    <row r="10" customHeight="true" ht="25.0">
      <c r="A10" s="209" t="n">
        <v>1.0614662E7</v>
      </c>
      <c r="B10" s="209" t="inlineStr">
        <is>
          <t>FBS</t>
        </is>
      </c>
      <c r="C10" s="209" t="n">
        <v>431782.0</v>
      </c>
      <c r="D10" s="209"/>
      <c r="E10" s="209"/>
      <c r="F10" s="209"/>
      <c r="G10" s="209"/>
      <c r="H10" s="209" t="n">
        <v>5679434.0</v>
      </c>
      <c r="I10" s="209"/>
      <c r="J10" s="209"/>
      <c r="K10" s="209" t="inlineStr">
        <is>
          <t>27.11.2017</t>
        </is>
      </c>
      <c r="L10" s="178" t="n">
        <v>3.0</v>
      </c>
      <c r="M10" s="180" t="n">
        <v>4171.0</v>
      </c>
      <c r="N10" s="182" t="n">
        <v>4171.0</v>
      </c>
      <c r="O10" s="184" t="n">
        <v>3800.0</v>
      </c>
      <c r="P10" s="209" t="inlineStr">
        <is>
          <t>Платеж будет переведен в ближайшее время</t>
        </is>
      </c>
      <c r="Q10" s="209"/>
      <c r="R10" s="188" t="n">
        <v>3.0</v>
      </c>
      <c r="S10" s="190" t="n">
        <v>6.0</v>
      </c>
      <c r="T10" s="192" t="n">
        <v>27.0</v>
      </c>
      <c r="U10" s="194" t="n">
        <v>30.0</v>
      </c>
      <c r="V10" s="196" t="n">
        <v>2.5</v>
      </c>
      <c r="W10" s="198" t="n">
        <v>9.0</v>
      </c>
      <c r="X10" s="200" t="n">
        <v>12.0</v>
      </c>
      <c r="Y10" s="202" t="n">
        <v>15.0</v>
      </c>
      <c r="Z10" s="204" t="n">
        <v>18.0</v>
      </c>
      <c r="AA10" s="206" t="n">
        <v>21.0</v>
      </c>
      <c r="AB10" s="208" t="n">
        <v>24.0</v>
      </c>
    </row>
  </sheetData>
  <autoFilter ref="A7:AA7"/>
  <mergeCells count="6">
    <mergeCell ref="A2:P2"/>
    <mergeCell ref="A3:P3"/>
    <mergeCell ref="A6:G6"/>
    <mergeCell ref="H6:K6"/>
    <mergeCell ref="L6:Q6"/>
    <mergeCell ref="R6:AB6"/>
  </mergeCells>
  <hyperlinks>
    <hyperlink ref="A3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2022-07-14T13:07:18Z</dcterms:created>
  <dc:creator>Apache POI</dc:creator>
</cp:coreProperties>
</file>