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Huang Lab\simplicity app\Simplicity\www\"/>
    </mc:Choice>
  </mc:AlternateContent>
  <xr:revisionPtr revIDLastSave="0" documentId="13_ncr:1_{DCD58EA3-2D0C-4D57-9255-99572C20B27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DSC_CTRP_Clin_Drugs_V3" sheetId="1" r:id="rId1"/>
  </sheets>
  <calcPr calcId="191029"/>
</workbook>
</file>

<file path=xl/calcChain.xml><?xml version="1.0" encoding="utf-8"?>
<calcChain xmlns="http://schemas.openxmlformats.org/spreadsheetml/2006/main">
  <c r="G92" i="1" l="1"/>
  <c r="G2" i="1" l="1"/>
  <c r="G7" i="1"/>
  <c r="G17" i="1"/>
  <c r="G24" i="1"/>
  <c r="G29" i="1"/>
  <c r="G30" i="1"/>
  <c r="G37" i="1"/>
  <c r="G40" i="1"/>
  <c r="G44" i="1"/>
  <c r="G45" i="1"/>
  <c r="G50" i="1"/>
  <c r="G51" i="1"/>
  <c r="G56" i="1"/>
  <c r="G57" i="1"/>
  <c r="G58" i="1"/>
  <c r="G65" i="1"/>
  <c r="G140" i="1"/>
  <c r="G137" i="1"/>
  <c r="G136" i="1"/>
  <c r="G132" i="1"/>
  <c r="G131" i="1"/>
  <c r="G129" i="1"/>
  <c r="G126" i="1"/>
  <c r="G117" i="1"/>
  <c r="G116" i="1"/>
  <c r="G115" i="1"/>
  <c r="G105" i="1"/>
  <c r="G91" i="1"/>
  <c r="E144" i="1" l="1"/>
  <c r="G144" i="1"/>
  <c r="G142" i="1"/>
  <c r="E142" i="1"/>
  <c r="E138" i="1"/>
  <c r="G138" i="1"/>
  <c r="G135" i="1"/>
  <c r="G134" i="1"/>
  <c r="E133" i="1"/>
  <c r="G133" i="1"/>
  <c r="G130" i="1"/>
  <c r="G128" i="1"/>
  <c r="G127" i="1"/>
  <c r="G125" i="1"/>
  <c r="E125" i="1"/>
  <c r="E124" i="1"/>
  <c r="G124" i="1"/>
  <c r="E123" i="1"/>
  <c r="G123" i="1"/>
  <c r="G122" i="1"/>
  <c r="E121" i="1"/>
  <c r="G121" i="1"/>
  <c r="G120" i="1"/>
  <c r="E120" i="1"/>
  <c r="E122" i="1"/>
  <c r="E127" i="1"/>
  <c r="E128" i="1"/>
  <c r="E130" i="1"/>
  <c r="E134" i="1"/>
  <c r="E135" i="1"/>
  <c r="G119" i="1"/>
  <c r="E119" i="1"/>
  <c r="G118" i="1"/>
  <c r="E118" i="1"/>
  <c r="G113" i="1"/>
  <c r="G112" i="1"/>
  <c r="G111" i="1"/>
  <c r="G110" i="1"/>
  <c r="G109" i="1"/>
  <c r="G108" i="1"/>
  <c r="E108" i="1"/>
  <c r="G107" i="1"/>
  <c r="E107" i="1"/>
  <c r="E106" i="1"/>
  <c r="G106" i="1"/>
  <c r="G104" i="1"/>
  <c r="E104" i="1"/>
  <c r="E103" i="1"/>
  <c r="G103" i="1"/>
  <c r="G102" i="1"/>
  <c r="G101" i="1"/>
  <c r="G100" i="1"/>
  <c r="E100" i="1"/>
  <c r="E99" i="1" l="1"/>
  <c r="G99" i="1"/>
  <c r="G98" i="1"/>
  <c r="E98" i="1"/>
  <c r="G97" i="1"/>
  <c r="G96" i="1"/>
  <c r="E96" i="1"/>
  <c r="G95" i="1"/>
  <c r="E94" i="1"/>
  <c r="G94" i="1"/>
  <c r="G93" i="1"/>
  <c r="E93" i="1"/>
  <c r="G90" i="1"/>
  <c r="E87" i="1"/>
  <c r="E86" i="1"/>
  <c r="G87" i="1"/>
  <c r="G89" i="1"/>
  <c r="G86" i="1"/>
  <c r="E84" i="1"/>
  <c r="G84" i="1"/>
  <c r="E83" i="1"/>
  <c r="G83" i="1"/>
  <c r="G81" i="1"/>
  <c r="G80" i="1"/>
  <c r="G79" i="1"/>
  <c r="F78" i="1"/>
  <c r="G78" i="1" s="1"/>
  <c r="G77" i="1"/>
  <c r="E77" i="1"/>
  <c r="G76" i="1"/>
  <c r="E76" i="1"/>
  <c r="G75" i="1"/>
  <c r="G72" i="1"/>
  <c r="E72" i="1"/>
  <c r="G71" i="1"/>
  <c r="E71" i="1"/>
  <c r="E70" i="1"/>
  <c r="G70" i="1"/>
  <c r="G69" i="1"/>
  <c r="E69" i="1"/>
  <c r="E68" i="1"/>
  <c r="G68" i="1"/>
  <c r="G67" i="1"/>
  <c r="E67" i="1"/>
  <c r="E66" i="1"/>
  <c r="G66" i="1"/>
  <c r="E63" i="1"/>
  <c r="E64" i="1"/>
  <c r="G64" i="1"/>
  <c r="G63" i="1"/>
  <c r="E62" i="1"/>
  <c r="G62" i="1"/>
  <c r="E60" i="1"/>
  <c r="G60" i="1"/>
  <c r="E59" i="1"/>
  <c r="G59" i="1"/>
  <c r="G55" i="1"/>
  <c r="E55" i="1"/>
  <c r="E42" i="1" l="1"/>
  <c r="G42" i="1"/>
  <c r="G54" i="1" l="1"/>
  <c r="E54" i="1"/>
  <c r="G53" i="1"/>
  <c r="E52" i="1"/>
  <c r="E53" i="1"/>
  <c r="G52" i="1"/>
  <c r="G49" i="1"/>
  <c r="E49" i="1"/>
  <c r="E47" i="1"/>
  <c r="G43" i="1"/>
  <c r="E43" i="1"/>
  <c r="G41" i="1"/>
  <c r="E41" i="1"/>
  <c r="E39" i="1"/>
  <c r="G38" i="1"/>
  <c r="E38" i="1"/>
  <c r="G36" i="1"/>
  <c r="E36" i="1"/>
  <c r="E35" i="1" l="1"/>
  <c r="G35" i="1"/>
  <c r="G32" i="1"/>
  <c r="E32" i="1"/>
  <c r="G31" i="1"/>
  <c r="E31" i="1"/>
  <c r="F28" i="1"/>
  <c r="G28" i="1" s="1"/>
  <c r="E28" i="1"/>
  <c r="E27" i="1"/>
  <c r="G27" i="1"/>
  <c r="G25" i="1"/>
  <c r="E25" i="1"/>
  <c r="G23" i="1"/>
  <c r="E23" i="1"/>
  <c r="G22" i="1"/>
  <c r="E22" i="1"/>
  <c r="G21" i="1"/>
  <c r="E21" i="1"/>
  <c r="G20" i="1"/>
  <c r="E20" i="1"/>
  <c r="G19" i="1"/>
  <c r="G18" i="1"/>
  <c r="E18" i="1"/>
  <c r="F16" i="1"/>
  <c r="G16" i="1" s="1"/>
  <c r="D16" i="1"/>
  <c r="E16" i="1" s="1"/>
  <c r="G15" i="1"/>
  <c r="E14" i="1" l="1"/>
  <c r="G14" i="1"/>
  <c r="G12" i="1"/>
  <c r="E12" i="1"/>
  <c r="G10" i="1"/>
  <c r="E10" i="1"/>
  <c r="E9" i="1"/>
  <c r="G9" i="1"/>
  <c r="G8" i="1"/>
  <c r="E8" i="1"/>
  <c r="G6" i="1" l="1"/>
  <c r="E6" i="1"/>
  <c r="G5" i="1"/>
  <c r="E5" i="1"/>
  <c r="G4" i="1"/>
  <c r="E4" i="1"/>
  <c r="E15" i="1" l="1"/>
  <c r="E81" i="1" l="1"/>
  <c r="E113" i="1" l="1"/>
  <c r="E112" i="1"/>
  <c r="E111" i="1"/>
  <c r="E110" i="1"/>
  <c r="E109" i="1"/>
  <c r="E102" i="1"/>
  <c r="E101" i="1"/>
  <c r="E97" i="1"/>
  <c r="E95" i="1"/>
  <c r="E90" i="1"/>
  <c r="G39" i="1"/>
  <c r="G47" i="1"/>
</calcChain>
</file>

<file path=xl/sharedStrings.xml><?xml version="1.0" encoding="utf-8"?>
<sst xmlns="http://schemas.openxmlformats.org/spreadsheetml/2006/main" count="917" uniqueCount="531">
  <si>
    <t>Compound</t>
  </si>
  <si>
    <t>Cmax (uM)</t>
  </si>
  <si>
    <t>Cmax (ug/mL)</t>
  </si>
  <si>
    <t>Molecular Weight (g/mol)</t>
  </si>
  <si>
    <t>5-Fluorouracil</t>
  </si>
  <si>
    <t>NA</t>
  </si>
  <si>
    <t>Abiraterone</t>
  </si>
  <si>
    <t>Afatinib</t>
  </si>
  <si>
    <t>Alectinib</t>
  </si>
  <si>
    <t>Axitinib</t>
  </si>
  <si>
    <t>Azacitidine</t>
  </si>
  <si>
    <t>AZD4547</t>
  </si>
  <si>
    <t>Belinostat</t>
  </si>
  <si>
    <t>Bendamustine</t>
  </si>
  <si>
    <t>Bexarotene</t>
  </si>
  <si>
    <t>Bicalutamide</t>
  </si>
  <si>
    <t>Bleomycin</t>
  </si>
  <si>
    <t>Bortezomib</t>
  </si>
  <si>
    <t>Bosutinib</t>
  </si>
  <si>
    <t>BYL-719</t>
  </si>
  <si>
    <t>Cabozantinib</t>
  </si>
  <si>
    <t>Camptothecin</t>
  </si>
  <si>
    <t>Carboplatin</t>
  </si>
  <si>
    <t>Chlorambucil</t>
  </si>
  <si>
    <t>Cimetidine</t>
  </si>
  <si>
    <t>Cisplatin</t>
  </si>
  <si>
    <t>Clofarabine</t>
  </si>
  <si>
    <t>Crizotinib</t>
  </si>
  <si>
    <t>Curcumin</t>
  </si>
  <si>
    <t>Cyclophosphamide</t>
  </si>
  <si>
    <t>Cytarabine</t>
  </si>
  <si>
    <t>Dabrafenib</t>
  </si>
  <si>
    <t>Dacarbazine</t>
  </si>
  <si>
    <t>Dasatinib</t>
  </si>
  <si>
    <t>Decitabine</t>
  </si>
  <si>
    <t>Dexamethasone</t>
  </si>
  <si>
    <t>Docetaxel</t>
  </si>
  <si>
    <t>Doxorubicin</t>
  </si>
  <si>
    <t>Elesclomol</t>
  </si>
  <si>
    <t>Entinostat</t>
  </si>
  <si>
    <t>Enzastaurin</t>
  </si>
  <si>
    <t>Erlotinib</t>
  </si>
  <si>
    <t>Etoposide</t>
  </si>
  <si>
    <t>Fedratinib</t>
  </si>
  <si>
    <t>Fulvestrant</t>
  </si>
  <si>
    <t>Gefitinib</t>
  </si>
  <si>
    <t>Gemcitabine</t>
  </si>
  <si>
    <t>Idelalisib</t>
  </si>
  <si>
    <t>Ifosfamide</t>
  </si>
  <si>
    <t>Imatinib</t>
  </si>
  <si>
    <t>Itraconazole</t>
  </si>
  <si>
    <t>Lapatinib</t>
  </si>
  <si>
    <t>Lenalidomide</t>
  </si>
  <si>
    <t>Lestaurtinib</t>
  </si>
  <si>
    <t>Linifanib</t>
  </si>
  <si>
    <t>Linsitinib</t>
  </si>
  <si>
    <t>Lovastatin</t>
  </si>
  <si>
    <t>LY-2157299</t>
  </si>
  <si>
    <t>Masitinib</t>
  </si>
  <si>
    <t>Methotrexate</t>
  </si>
  <si>
    <t>Midostaurin</t>
  </si>
  <si>
    <t>Mitomycin-C</t>
  </si>
  <si>
    <t>MK 1775</t>
  </si>
  <si>
    <t>Motesanib</t>
  </si>
  <si>
    <t>Nelarabine</t>
  </si>
  <si>
    <t>Nilotinib</t>
  </si>
  <si>
    <t>O-6-benzylguanine</t>
  </si>
  <si>
    <t>Obatoclax Mesylate</t>
  </si>
  <si>
    <t>Olaparib</t>
  </si>
  <si>
    <t>Oxaliplatin</t>
  </si>
  <si>
    <t>Paclitaxel</t>
  </si>
  <si>
    <t>Palbociclib</t>
  </si>
  <si>
    <t>Panobinostat</t>
  </si>
  <si>
    <t>Pazopanib</t>
  </si>
  <si>
    <t>Ponatinib</t>
  </si>
  <si>
    <t>Procarbazine hydrochloride</t>
  </si>
  <si>
    <t>Pyrimethamine</t>
  </si>
  <si>
    <t>Quizartinib</t>
  </si>
  <si>
    <t>Rapamycin</t>
  </si>
  <si>
    <t>Rucaparib</t>
  </si>
  <si>
    <t>Ruxolitinib</t>
  </si>
  <si>
    <t>Saracatinib</t>
  </si>
  <si>
    <t>Selumetinib</t>
  </si>
  <si>
    <t>Sildenafil citrate</t>
  </si>
  <si>
    <t>Simvastatin</t>
  </si>
  <si>
    <t>SN-38</t>
  </si>
  <si>
    <t>Sorafenib</t>
  </si>
  <si>
    <t>Sunitinib</t>
  </si>
  <si>
    <t>Talazoparib</t>
  </si>
  <si>
    <t>Tamoxifen</t>
  </si>
  <si>
    <t>Tanespimycin</t>
  </si>
  <si>
    <t>Temozolomide</t>
  </si>
  <si>
    <t>Temsirolimus</t>
  </si>
  <si>
    <t>Teniposide</t>
  </si>
  <si>
    <t>Thalidomide</t>
  </si>
  <si>
    <t>Tipifarnib</t>
  </si>
  <si>
    <t>Tivozanib</t>
  </si>
  <si>
    <t>Topotecan</t>
  </si>
  <si>
    <t>Trametinib</t>
  </si>
  <si>
    <t>Tretinoin</t>
  </si>
  <si>
    <t>Triptolide</t>
  </si>
  <si>
    <t>Vandetanib</t>
  </si>
  <si>
    <t>Veliparib</t>
  </si>
  <si>
    <t>Vinblastine</t>
  </si>
  <si>
    <t>Vincristine sulfate</t>
  </si>
  <si>
    <t>Vinorelbine</t>
  </si>
  <si>
    <t>Vismodegib</t>
  </si>
  <si>
    <t>Vorinostat</t>
  </si>
  <si>
    <t>Zibotentan</t>
  </si>
  <si>
    <t>Navitoclax</t>
  </si>
  <si>
    <t>RO4929097</t>
  </si>
  <si>
    <t>Daporinad</t>
  </si>
  <si>
    <t>Treatment Condition</t>
  </si>
  <si>
    <t>Csustained (uM)</t>
  </si>
  <si>
    <t>2600 mg/m2, IV24hr</t>
  </si>
  <si>
    <t>Csustained (ug/mL)</t>
  </si>
  <si>
    <t>Note</t>
  </si>
  <si>
    <t>Hageboutros et al., 1995</t>
  </si>
  <si>
    <t>1.3 mg/m2, bolus</t>
  </si>
  <si>
    <t>AUC 6 mg/mL*min</t>
  </si>
  <si>
    <t>Stable plasma concentration estimated by eye from Figure 1. &gt;10 uM for first 5 hours.</t>
  </si>
  <si>
    <t>Douebele et al., 2012</t>
  </si>
  <si>
    <t>Grahnen et al., 1979</t>
  </si>
  <si>
    <t>100 mg/m2, IV3hr</t>
  </si>
  <si>
    <t>Rajkumar et al., 2016</t>
  </si>
  <si>
    <t>4000 mg/m2</t>
  </si>
  <si>
    <t>Chen et al., 1995</t>
  </si>
  <si>
    <t>150 mg bid</t>
  </si>
  <si>
    <t>Csustained estimated from figure 2</t>
  </si>
  <si>
    <t>Yamazaki et al., 2018</t>
  </si>
  <si>
    <t>100 mg/d</t>
  </si>
  <si>
    <t>Wang et al., 2013</t>
  </si>
  <si>
    <t>Csustained estimated from figure 1</t>
  </si>
  <si>
    <t>Csustained estimated from figure 3</t>
  </si>
  <si>
    <t>100 mg/m2</t>
  </si>
  <si>
    <t>Baker et al., 2004</t>
  </si>
  <si>
    <t>75 mg/m2, bolus</t>
  </si>
  <si>
    <t>150 mg/d</t>
  </si>
  <si>
    <t>Hidalgo et al., 2001</t>
  </si>
  <si>
    <t>120 mg/m2</t>
  </si>
  <si>
    <t>Brooks et al., 1995</t>
  </si>
  <si>
    <t>240 mg/d, 12 wk</t>
  </si>
  <si>
    <t>Keyvanjah et al., 2017</t>
  </si>
  <si>
    <t>500 mg/d</t>
  </si>
  <si>
    <t>Xue et al., 2015</t>
  </si>
  <si>
    <t>2000 mg/m2</t>
  </si>
  <si>
    <t>1.6 g/m2</t>
  </si>
  <si>
    <t>Short and medium dose schedules in paper show plasma concentrations &gt; 66 uM across first 12 hours from treatment. Since 66 uM is maximum tested dose in CTRPv2, will use this dose.</t>
  </si>
  <si>
    <t>Kerbusch et al., 2001</t>
  </si>
  <si>
    <t>Chabot et al., 1995</t>
  </si>
  <si>
    <t>1500 mg/d</t>
  </si>
  <si>
    <t>Inoue et al., 2015</t>
  </si>
  <si>
    <t>12 g/m2, IV4hr</t>
  </si>
  <si>
    <t>Comandone et al., 2005</t>
  </si>
  <si>
    <t>200 mg, 2x per day Oral</t>
  </si>
  <si>
    <t>Yen et al., 2018</t>
  </si>
  <si>
    <t>400 mg bid</t>
  </si>
  <si>
    <t>Yamamoto et al., 2012</t>
  </si>
  <si>
    <t>130 mg/m2</t>
  </si>
  <si>
    <t>Csustained is estimated from figure 2</t>
  </si>
  <si>
    <t>Burz et al., 2009</t>
  </si>
  <si>
    <t>1800 mg/m2, IV2hr</t>
  </si>
  <si>
    <t>Ma et al., 2012</t>
  </si>
  <si>
    <t>400 mg, 2x per day</t>
  </si>
  <si>
    <t>Jain et al., 2011</t>
  </si>
  <si>
    <t>37.5 mg/d, oral</t>
  </si>
  <si>
    <t>Lankheet et al., 2014</t>
  </si>
  <si>
    <t>200 mg/d</t>
  </si>
  <si>
    <t>Shiah et al., 2006</t>
  </si>
  <si>
    <t>360 mg, 2x per day</t>
  </si>
  <si>
    <t>Aoki et al., 2011</t>
  </si>
  <si>
    <t>2 mg/d oral</t>
  </si>
  <si>
    <t>Zhang et al., 2011</t>
  </si>
  <si>
    <t>Attard et al., 2008</t>
  </si>
  <si>
    <t>Cmax and Csustained estimated from figure 2d</t>
  </si>
  <si>
    <t>1200 mg</t>
  </si>
  <si>
    <t>Cmax and Csustained estimated from figure A1c</t>
  </si>
  <si>
    <t>Davids et al., 2017</t>
  </si>
  <si>
    <t>1000 mg</t>
  </si>
  <si>
    <t>Wind et al., 2013</t>
  </si>
  <si>
    <t>Cmax and Csustainted estimated from figure 1</t>
  </si>
  <si>
    <t>70 mg daily oral</t>
  </si>
  <si>
    <t>Gadgeel et al., 2014</t>
  </si>
  <si>
    <t>From pg 2 of supplement, Csustained is actually Cmin after BID dosing.</t>
  </si>
  <si>
    <t>600 mg 2x per day oral</t>
  </si>
  <si>
    <t>Cmax and Csustained estimated from figure 1</t>
  </si>
  <si>
    <t>50 mg/m2</t>
  </si>
  <si>
    <t>Csustained estimated from figure 1b</t>
  </si>
  <si>
    <t>Tsimberidou et al., 2015</t>
  </si>
  <si>
    <t>160 mg qd</t>
  </si>
  <si>
    <t>Csustained estimated from figure 2b</t>
  </si>
  <si>
    <t>Saka et al., 2017</t>
  </si>
  <si>
    <t>Kantarjian et al., 2013</t>
  </si>
  <si>
    <t>Cmax and Csustainted estimated from figure 2a.</t>
  </si>
  <si>
    <t>Steele et al., 2011</t>
  </si>
  <si>
    <t>1000 mg/m2 oral</t>
  </si>
  <si>
    <t>Cmax and Csustainted estimated from figure 1.</t>
  </si>
  <si>
    <t>Ogura et al., 2010</t>
  </si>
  <si>
    <t>Csustained estimated from halflife in table 4.</t>
  </si>
  <si>
    <t>Ghosal et al., 2016</t>
  </si>
  <si>
    <t>225 mg oral</t>
  </si>
  <si>
    <t>Csustained estimated from figure 4</t>
  </si>
  <si>
    <t>50 mg oral</t>
  </si>
  <si>
    <t>Lee et al., 2010</t>
  </si>
  <si>
    <t>Concentration stable for many hours, so using cmax for csustained</t>
  </si>
  <si>
    <t>Amaravadi et al., 2015</t>
  </si>
  <si>
    <t>47 mg/m2</t>
  </si>
  <si>
    <t>Csustained estimated from figure 1, cohort 11</t>
  </si>
  <si>
    <t>Howell et al., 1987</t>
  </si>
  <si>
    <t>60 mg/m2, IP</t>
  </si>
  <si>
    <t>Cmax and Csustained estimated from figure 1 and converted from mU/mL to ug/mL using 1.5 units per mg</t>
  </si>
  <si>
    <t>Abbas et al., 2012</t>
  </si>
  <si>
    <t>400 mg oral</t>
  </si>
  <si>
    <t>Csustained estimated using figure 2</t>
  </si>
  <si>
    <t>800 mg oral</t>
  </si>
  <si>
    <t>Mekhail et al., 2010</t>
  </si>
  <si>
    <t>300 mg QD</t>
  </si>
  <si>
    <t>Cmax sustained for ~ 6 hours</t>
  </si>
  <si>
    <t>Rodon et al., 2018</t>
  </si>
  <si>
    <t>140 mg oral</t>
  </si>
  <si>
    <t>Cmax and Csustained estimated from figure 4</t>
  </si>
  <si>
    <t>Lacy et al., 2017</t>
  </si>
  <si>
    <t>320 mg/m2 30 min IV infusion of BAY38-3441 on 3 consecutive days</t>
  </si>
  <si>
    <t>Cmax sustained for several days</t>
  </si>
  <si>
    <t>Mross et al., 2004</t>
  </si>
  <si>
    <t>100 mg IV</t>
  </si>
  <si>
    <t>Higher dose of 225 mg safe, but no plasma concentration over time plot for this dose.</t>
  </si>
  <si>
    <t>Simon et al., 2006</t>
  </si>
  <si>
    <t>Yamamoto et al., 2009</t>
  </si>
  <si>
    <t>45 mg oral</t>
  </si>
  <si>
    <t>Silvennoinen et al., 2000</t>
  </si>
  <si>
    <t>0.2 mg/kg</t>
  </si>
  <si>
    <t>Cmax estimated from figure 1, and Csustained estimated using t1/2</t>
  </si>
  <si>
    <t>Minden et al., 2014</t>
  </si>
  <si>
    <t>10 mg/m2 IV 2 hr</t>
  </si>
  <si>
    <t>Cmax and Csustained estimated from figure 3</t>
  </si>
  <si>
    <t>Huang et al., 2014</t>
  </si>
  <si>
    <t>Balis et al., 2017</t>
  </si>
  <si>
    <t>365 mg/m2 oral</t>
  </si>
  <si>
    <t>Csustained estimate from figure 1</t>
  </si>
  <si>
    <t>cheng et al., 2001</t>
  </si>
  <si>
    <t>8000 mg/d oral</t>
  </si>
  <si>
    <t>3 mg/kg IV then 9 mg/kg oral</t>
  </si>
  <si>
    <t>Cantarovich et al., 1988</t>
  </si>
  <si>
    <t>Tsutsumi et al., 1995</t>
  </si>
  <si>
    <t>10 mg/m2</t>
  </si>
  <si>
    <t>5.71 mg/kg, IV 6hr</t>
  </si>
  <si>
    <t>Breithaupt et al., 1982</t>
  </si>
  <si>
    <t>0.144 mg/m2/h</t>
  </si>
  <si>
    <t>Cmax and Csustained are both Css</t>
  </si>
  <si>
    <t>Holen et al., 2008</t>
  </si>
  <si>
    <t>20 mg/m2</t>
  </si>
  <si>
    <t>Cmax and Csustained are estimated from figure 5</t>
  </si>
  <si>
    <t>Oki et al., 2012</t>
  </si>
  <si>
    <t>7.11 mg/m2</t>
  </si>
  <si>
    <t>Cmax and Csustained are estimated from figure 2a</t>
  </si>
  <si>
    <t>Nemunaitis et al., 2013</t>
  </si>
  <si>
    <t>Berkenblit et al., 2007</t>
  </si>
  <si>
    <t>438 mg/m2</t>
  </si>
  <si>
    <t>Gojo et al., 2007</t>
  </si>
  <si>
    <t>Cmax occurs at 6 hours post dose, so Csustained = Cmax</t>
  </si>
  <si>
    <t>500 mg</t>
  </si>
  <si>
    <t>800 mg qd</t>
  </si>
  <si>
    <t>Csustained estimated from figure 1d</t>
  </si>
  <si>
    <t>Minami et al., 2016</t>
  </si>
  <si>
    <t>680 mg</t>
  </si>
  <si>
    <t>Zhang et al., 2014</t>
  </si>
  <si>
    <t>1 mg IV 2hr</t>
  </si>
  <si>
    <t>Kovarik et al., 2007</t>
  </si>
  <si>
    <t>Csustained estimated from figure 1 (healthy controls)</t>
  </si>
  <si>
    <t>40 mg</t>
  </si>
  <si>
    <t>Park et al., 2001</t>
  </si>
  <si>
    <t>Css used as Csustained</t>
  </si>
  <si>
    <t>Rugo et al., 2005</t>
  </si>
  <si>
    <t>Csustained estimated from figure 1.</t>
  </si>
  <si>
    <t>Huang et al., 2018</t>
  </si>
  <si>
    <t>Csustained is taken from table/Fig-6</t>
  </si>
  <si>
    <t>Diamant et al., 2017</t>
  </si>
  <si>
    <t>16 mg</t>
  </si>
  <si>
    <t>Cmax and Csustained estimated from chart 1</t>
  </si>
  <si>
    <t>Greene et al., 1983</t>
  </si>
  <si>
    <t>Csustained is Cmax given stable plasma concentration over time (see fig 4)</t>
  </si>
  <si>
    <t>Csustained is mean concentration at 60 days after start of treatment</t>
  </si>
  <si>
    <t>Csustained is estimated from figure 1, but dose in that figure is not specified.</t>
  </si>
  <si>
    <t>Mavroudis et al., 2003</t>
  </si>
  <si>
    <t>Csustained equals Cmax because Tmax is ~ 6 hours</t>
  </si>
  <si>
    <t>Csustained is at approximately Cmax</t>
  </si>
  <si>
    <t>Csustained is much higher than max tested dose, so setting to max tested dose in CTRP.</t>
  </si>
  <si>
    <t>Custained estimated from figure 1b</t>
  </si>
  <si>
    <t>350 mg/m2*</t>
  </si>
  <si>
    <t>*Values are for SN-38 (active metabolite of irinotecan), but doses are for irinotecan. Csustained estimated from figure 2</t>
  </si>
  <si>
    <t>Csustained estiamted from figure 1</t>
  </si>
  <si>
    <t>Csustained estimated from trough concentration in figure 2.</t>
  </si>
  <si>
    <t>Cmax is Cmax-ss and Custained is C-ave.</t>
  </si>
  <si>
    <t>Yamamoto et al., 2013 (BJC)</t>
  </si>
  <si>
    <t>1.2 mg/m2, IV30min</t>
  </si>
  <si>
    <t>Csustained estimated from figure 2d</t>
  </si>
  <si>
    <t>Cmax is Cmax,ss. Csustained estimated from figure 1</t>
  </si>
  <si>
    <t>Mehrotra et al., 2017</t>
  </si>
  <si>
    <t>40 mg, bid</t>
  </si>
  <si>
    <t>80 mg/m2 oral</t>
  </si>
  <si>
    <t>Bonneterre et al., 2001</t>
  </si>
  <si>
    <t>15 mg QD</t>
  </si>
  <si>
    <t>Csustained estimated from figure 2.</t>
  </si>
  <si>
    <t>Cerulenin is an antifungal agent for which I was unable to find any published literature about it's plasma concentration. Omitting this drug.</t>
  </si>
  <si>
    <t>T</t>
  </si>
  <si>
    <t>IV</t>
  </si>
  <si>
    <t>III</t>
  </si>
  <si>
    <t>II</t>
  </si>
  <si>
    <t>F</t>
  </si>
  <si>
    <t xml:space="preserve"> III</t>
  </si>
  <si>
    <t xml:space="preserve">T </t>
  </si>
  <si>
    <t>Used_for_Cancer_Treatment</t>
  </si>
  <si>
    <t>Clinical_Phase</t>
  </si>
  <si>
    <t>Robertson et al., 2004</t>
  </si>
  <si>
    <t>250 mg Intramuscular</t>
  </si>
  <si>
    <t>Concentration measured across many days instead of hours, so went with Cmax for Csustained. Taken from table 3.</t>
  </si>
  <si>
    <t>de Jong et al., 2015</t>
  </si>
  <si>
    <t>420 mg</t>
  </si>
  <si>
    <t>Csustained estimated from figure 2 (study 1, treatment D).</t>
  </si>
  <si>
    <t>Jin et al., 2015</t>
  </si>
  <si>
    <t>150 mg oral</t>
  </si>
  <si>
    <t>Csustained estimated from figure 1B</t>
  </si>
  <si>
    <t>Peng et al., 2016</t>
  </si>
  <si>
    <t>750 mg oral</t>
  </si>
  <si>
    <t>Mukai et al., 2018</t>
  </si>
  <si>
    <t>Cmax and Csustained estimated from figure 2c. Plasma concentrations measured across days. Using day 28.</t>
  </si>
  <si>
    <t>20 mL/d</t>
  </si>
  <si>
    <t>35 mg</t>
  </si>
  <si>
    <t>Dahut et al., 2009</t>
  </si>
  <si>
    <t>Ikeda et al., 2016</t>
  </si>
  <si>
    <t>25 mg</t>
  </si>
  <si>
    <t>Cmax and Csustained estimated from figure 3, 12 wk.</t>
  </si>
  <si>
    <t>80 mg, bid</t>
  </si>
  <si>
    <t>Hexner et al., 2014</t>
  </si>
  <si>
    <t>Salem et al., 2014</t>
  </si>
  <si>
    <t>Cmax and Csustained estimated from figure 4, panel 1.</t>
  </si>
  <si>
    <t>0.3 mg/kg</t>
  </si>
  <si>
    <t>Macaulay et al., 2016</t>
  </si>
  <si>
    <t>Csustained estimated from figure 1A</t>
  </si>
  <si>
    <t>450 mg</t>
  </si>
  <si>
    <t>Csustained estimated from 1</t>
  </si>
  <si>
    <t>40 mg extended release tablet</t>
  </si>
  <si>
    <t>Sun et al., 2002</t>
  </si>
  <si>
    <t>150 mg</t>
  </si>
  <si>
    <t>Note: molecular weight and plasma concentrations given for galunasertib monohydrate. Csustained estimated from figure 3.</t>
  </si>
  <si>
    <t>Gueorguieva et al., 2016</t>
  </si>
  <si>
    <t>800 mg</t>
  </si>
  <si>
    <t>European Medicines Agency, 2018</t>
  </si>
  <si>
    <t>I was unable to find detailed human pharmacokinetic parameters for masitinib. Csustained is arbitrarily set to Cmax based on the cited assessment report.</t>
  </si>
  <si>
    <t>He et al., 2017</t>
  </si>
  <si>
    <t>50 mg</t>
  </si>
  <si>
    <t>Schilcher et al., 1984</t>
  </si>
  <si>
    <t>60 mg/m2, IV 1hr</t>
  </si>
  <si>
    <t>Csustained estiamted from figure 2</t>
  </si>
  <si>
    <t>Do et al., 2015</t>
  </si>
  <si>
    <t>Cmax and Csustained estimated from figure 3, day 3.</t>
  </si>
  <si>
    <t>Csustained estimated from figure 2 (normal).</t>
  </si>
  <si>
    <t>4 mg</t>
  </si>
  <si>
    <t>300 mg</t>
  </si>
  <si>
    <t>Gupta et al., 2016</t>
  </si>
  <si>
    <t>Xin et al., 2018</t>
  </si>
  <si>
    <t>125 mg qd</t>
  </si>
  <si>
    <t>Blumenschein et al., 2010</t>
  </si>
  <si>
    <t>Csustained estimated from figure 2, day 14.</t>
  </si>
  <si>
    <t>Wilson et al., 2010</t>
  </si>
  <si>
    <t>315 mg</t>
  </si>
  <si>
    <t>Reporting AraG concentration instead of Nelarabine because it is so rapidly converted. Csustained estimated from figure 2.</t>
  </si>
  <si>
    <t>Gandhi et al., 1998</t>
  </si>
  <si>
    <t>30 mg/kg</t>
  </si>
  <si>
    <t>Using Cmax for Csustained due to long reported halflife and inability to find an article with more detailed plasma concentrations over time.</t>
  </si>
  <si>
    <t>Schweizer et al., 2018</t>
  </si>
  <si>
    <t>Cmax and Csustained estimated from figure 1 (day 15).</t>
  </si>
  <si>
    <t>Tanaka et al., 2010</t>
  </si>
  <si>
    <t>Dolan et al., 1998</t>
  </si>
  <si>
    <t>80 mg/m2</t>
  </si>
  <si>
    <t>Csustained estimated from figure 2. O-6-benzylguanine failed to show efficacy in a phase III clinical trial in glioblastoma when combined with carmustine.</t>
  </si>
  <si>
    <t>Couldn't find paper with plasma concentration over time, so setting Csustained to Cmax based on long t1/2 in Supplementary Table S2. Development halted before phase III, possibly due to business concerns.</t>
  </si>
  <si>
    <t>Hwang et al., 2010</t>
  </si>
  <si>
    <t>1.25 mg/m2 subq</t>
  </si>
  <si>
    <t>Nijenhuis, 2016</t>
  </si>
  <si>
    <t>Csustained estimated from figure 3. High toxicity, no longer FDA approved.</t>
  </si>
  <si>
    <t>0.5 mg</t>
  </si>
  <si>
    <t>Selden et al., 1972</t>
  </si>
  <si>
    <t>125 mg, once daily</t>
  </si>
  <si>
    <t>Tamura et al., 2016</t>
  </si>
  <si>
    <t>Csustained estimated from figure 3 (day 8).</t>
  </si>
  <si>
    <t>40 mg, oral</t>
  </si>
  <si>
    <t>Cmax and Csustained estimated from figure 2b.</t>
  </si>
  <si>
    <t>Savelieva et al., 2015</t>
  </si>
  <si>
    <t>Csustained estimated from figure 1a.</t>
  </si>
  <si>
    <t>Melichar et al., 2011</t>
  </si>
  <si>
    <t>Csustained estimated from figure 1a. Long timescale in plot, so estimate at 6 hours is fairly uncertain.</t>
  </si>
  <si>
    <t>Cmax and Csustained estimated from figure 4.</t>
  </si>
  <si>
    <t>Cmax and Csustained estimated from figure 4. Patients also given ifosfamide.</t>
  </si>
  <si>
    <t>Hamberg et al., 2014</t>
  </si>
  <si>
    <t>Grippo et al., 2014</t>
  </si>
  <si>
    <t>Cmax and Csustained estimated from figure 1b (day 15).</t>
  </si>
  <si>
    <t>960 mg</t>
  </si>
  <si>
    <t>Cmax and Csustained are identical because t1/2 is 6 hours.</t>
  </si>
  <si>
    <t>15 mg, oral</t>
  </si>
  <si>
    <t>Narasimhan et al., 2013</t>
  </si>
  <si>
    <t>393 mg/m2</t>
  </si>
  <si>
    <t>Grossman et al., 2006</t>
  </si>
  <si>
    <t>12.5 mg, IV</t>
  </si>
  <si>
    <t>Isah et al., 1991</t>
  </si>
  <si>
    <t>Liu et al., 2012</t>
  </si>
  <si>
    <t>75 mg</t>
  </si>
  <si>
    <t>75 mg, oral</t>
  </si>
  <si>
    <t>60 mg</t>
  </si>
  <si>
    <t>Csustained estimated from figure 1b (day 15).</t>
  </si>
  <si>
    <t>Choo et al., 2013</t>
  </si>
  <si>
    <t>Cmax and Csustained estimated from figure 1.</t>
  </si>
  <si>
    <t>Mross et al., 2012</t>
  </si>
  <si>
    <t>Cmax and Csustained estimated from figure 1a, day 21.</t>
  </si>
  <si>
    <t>160 mg, oral</t>
  </si>
  <si>
    <t>100 mg, 1x per day</t>
  </si>
  <si>
    <t>LoConte et al., 2015</t>
  </si>
  <si>
    <t>Csustained take as Cmax on day 10 due to insufficient dose-time date in published papers for this drug. Presumed acceptable given long half-life of drug. Dose level 5.</t>
  </si>
  <si>
    <t>Shapiro et al., 2019</t>
  </si>
  <si>
    <t>Csustained estimated from figure 2d (day 15).</t>
  </si>
  <si>
    <t>600 mg, bid</t>
  </si>
  <si>
    <t>50 mg, QOD</t>
  </si>
  <si>
    <t>Csustained estimated from figure 3b (12 weeks).</t>
  </si>
  <si>
    <t>Verstovsek et al., 2018</t>
  </si>
  <si>
    <t>175 mg</t>
  </si>
  <si>
    <t>Cmax and Csustained estimated from figure 2 (day 21).</t>
  </si>
  <si>
    <t>Fujisaka et al., 2013</t>
  </si>
  <si>
    <t>Csustained estimated from figure 1a (fed).</t>
  </si>
  <si>
    <t>Leijen et al., 2011</t>
  </si>
  <si>
    <t>Willis et al., 2012</t>
  </si>
  <si>
    <t>140 mg</t>
  </si>
  <si>
    <t>50 mg, IV</t>
  </si>
  <si>
    <t>Nichols et al., 2002</t>
  </si>
  <si>
    <t>Chu et al., 2012</t>
  </si>
  <si>
    <t>100 mg, oral</t>
  </si>
  <si>
    <t>Csustained estimated from figure 4, 100 mg fasted.</t>
  </si>
  <si>
    <t>Bergman et al., 2007</t>
  </si>
  <si>
    <t>Prakash et al., 2001</t>
  </si>
  <si>
    <t>Csustained estimated from figure 3, day 1.</t>
  </si>
  <si>
    <t>Cmax and Csustained estimated from figure 2. Estimates are very rough, because no means were provided in figure.</t>
  </si>
  <si>
    <t>Sikma et al., 2015</t>
  </si>
  <si>
    <t>Unclear</t>
  </si>
  <si>
    <t>de Bono et al., 2017</t>
  </si>
  <si>
    <t>Csustained estimated from figure 2c.</t>
  </si>
  <si>
    <t>1 mg</t>
  </si>
  <si>
    <t>Kisanga et al., 2004</t>
  </si>
  <si>
    <t>20 mg/d</t>
  </si>
  <si>
    <t>Cmax and Csustained taken as serum concentration after 28 days of treatment.</t>
  </si>
  <si>
    <t>Richardson et al., 2010</t>
  </si>
  <si>
    <t>525 mg/m2</t>
  </si>
  <si>
    <t>200 mg/m2/day</t>
  </si>
  <si>
    <t>Aoki et al. 2007</t>
  </si>
  <si>
    <t>170 mg, IV 30 min</t>
  </si>
  <si>
    <t>Csustained estimated from figure 1 (non-EIAED). Based on whole blood.</t>
  </si>
  <si>
    <t>Kuhn et al., 2007</t>
  </si>
  <si>
    <t>Canal et al., 1985</t>
  </si>
  <si>
    <t>30 mg/m2, IV</t>
  </si>
  <si>
    <t>Muralidharan et al., 2005</t>
  </si>
  <si>
    <t>Csustained estimated from figure 1c, serum concentration.</t>
  </si>
  <si>
    <t>Csustained estimated from figure 2 (day 22).</t>
  </si>
  <si>
    <t>200 mg, bid</t>
  </si>
  <si>
    <t>Patnaik et al., 2003</t>
  </si>
  <si>
    <t>1.5 mg/d</t>
  </si>
  <si>
    <t>Cmax and Csustained both steady state at day 20. Estimated from figure 4.</t>
  </si>
  <si>
    <t>Fishman et al., 2013</t>
  </si>
  <si>
    <t>110 mg/m2</t>
  </si>
  <si>
    <t>Cmax and Csustained estimated from figure 2a (day 1).</t>
  </si>
  <si>
    <t>Conley et al., 1997</t>
  </si>
  <si>
    <t>Midha et al., 1983</t>
  </si>
  <si>
    <t>5 mg, oral</t>
  </si>
  <si>
    <t>Csustained estimated from figure 1 (day 1). Note that figures 1 and 2 are mislabeled/swapped in the paper.</t>
  </si>
  <si>
    <t>12 mg/m2 F60008</t>
  </si>
  <si>
    <t>Kitzen et al., 2009</t>
  </si>
  <si>
    <t>Lu et al., 1983</t>
  </si>
  <si>
    <t>7.5 mg/m2, IV bolus</t>
  </si>
  <si>
    <t>Cmax and Csustained estimated from chart 1 (day 1).</t>
  </si>
  <si>
    <t>Cmax and Csustained estimated from chart 2.</t>
  </si>
  <si>
    <t>0.45 mg/m2</t>
  </si>
  <si>
    <t>Sethi et al., 1981</t>
  </si>
  <si>
    <t>Graham et al., 2011</t>
  </si>
  <si>
    <t>Cmax and Csustained estimated from figure 1c (day 21).</t>
  </si>
  <si>
    <t>Kosoglou et al., 2012</t>
  </si>
  <si>
    <t>400 mg, oral</t>
  </si>
  <si>
    <t>Ramalingam et al., 2007</t>
  </si>
  <si>
    <t>Tomkinson et al., 2011</t>
  </si>
  <si>
    <t>Csustained estimated from figure 1a (normal).</t>
  </si>
  <si>
    <t>10 mg, oral</t>
  </si>
  <si>
    <t>Csustained Source</t>
  </si>
  <si>
    <t>210 mg/m2</t>
  </si>
  <si>
    <t>Csustained estiamted from figure 1.</t>
  </si>
  <si>
    <t>Kurata et al., 2001</t>
  </si>
  <si>
    <t>Mukohara et al., 2010</t>
  </si>
  <si>
    <t>Marumo et al., 2017</t>
  </si>
  <si>
    <t>Sandmaier et al., 2018</t>
  </si>
  <si>
    <t>Venetoclax</t>
  </si>
  <si>
    <t>Barasertib</t>
  </si>
  <si>
    <t>Birinapant</t>
  </si>
  <si>
    <t>Brivanib</t>
  </si>
  <si>
    <t>Canertinib</t>
  </si>
  <si>
    <t>Neratinib</t>
  </si>
  <si>
    <t>Ixazomib</t>
  </si>
  <si>
    <t>Vemurafenib</t>
  </si>
  <si>
    <t>Omacetaxine mepesuccinate</t>
  </si>
  <si>
    <t>Cerulenin</t>
  </si>
  <si>
    <t>Dinaciclib</t>
  </si>
  <si>
    <t>Erismodegib</t>
  </si>
  <si>
    <t>Fluvastatin</t>
  </si>
  <si>
    <t>Ibrutinib</t>
  </si>
  <si>
    <t>Istradefylline</t>
  </si>
  <si>
    <t>Lenvatinib</t>
  </si>
  <si>
    <t>Momelotinib</t>
  </si>
  <si>
    <t>Niclosamide</t>
  </si>
  <si>
    <t>Nintedanib</t>
  </si>
  <si>
    <t>Ouabain</t>
  </si>
  <si>
    <t>Prochlorperazine</t>
  </si>
  <si>
    <t>Regorafenib</t>
  </si>
  <si>
    <t>Rigosertib</t>
  </si>
  <si>
    <t>Sitagliptin</t>
  </si>
  <si>
    <t>Tacedinaline</t>
  </si>
  <si>
    <t>Tacrolimus</t>
  </si>
  <si>
    <t>Tigecycline</t>
  </si>
  <si>
    <t>Trifluoperazine</t>
  </si>
  <si>
    <t>Vorapaxar</t>
  </si>
  <si>
    <t>Cediranib</t>
  </si>
  <si>
    <t>Ciclopirox</t>
  </si>
  <si>
    <t>Fingolimod hydrochloride</t>
  </si>
  <si>
    <t>Epothilone B</t>
  </si>
  <si>
    <t>Semagacestat</t>
  </si>
  <si>
    <t>Tivantinib</t>
  </si>
  <si>
    <t>Cyclosporin-A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</si>
</sst>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2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164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164" fontId="19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8" fillId="0" borderId="0" xfId="0" applyNumberFormat="1" applyFont="1" applyAlignment="1">
      <alignment horizontal="center"/>
    </xf>
    <xf numFmtId="164" fontId="0" fillId="0" borderId="0" xfId="0" applyNumberFormat="1"/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5" fontId="18" fillId="0" borderId="0" xfId="0" applyNumberFormat="1" applyFont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44" totalsRowShown="0" dataDxfId="11">
  <autoFilter ref="A1:K144" xr:uid="{00000000-0009-0000-0100-000001000000}"/>
  <sortState xmlns:xlrd2="http://schemas.microsoft.com/office/spreadsheetml/2017/richdata2" ref="A2:F147">
    <sortCondition ref="A1:A147"/>
  </sortState>
  <tableColumns count="11">
    <tableColumn id="1" xr3:uid="{00000000-0010-0000-0000-000001000000}" name="Compound" dataDxfId="10"/>
    <tableColumn id="5" xr3:uid="{00000000-0010-0000-0000-000005000000}" name="Treatment Condition" dataDxfId="9"/>
    <tableColumn id="4" xr3:uid="{00000000-0010-0000-0000-000004000000}" name="Molecular Weight (g/mol)" dataDxfId="8"/>
    <tableColumn id="3" xr3:uid="{00000000-0010-0000-0000-000003000000}" name="Cmax (ug/mL)" dataDxfId="7"/>
    <tableColumn id="2" xr3:uid="{00000000-0010-0000-0000-000002000000}" name="Cmax (uM)" dataDxfId="6"/>
    <tableColumn id="8" xr3:uid="{00000000-0010-0000-0000-000008000000}" name="Csustained (ug/mL)" dataDxfId="5"/>
    <tableColumn id="7" xr3:uid="{00000000-0010-0000-0000-000007000000}" name="Csustained (uM)" dataDxfId="4">
      <calculatedColumnFormula>Table1[[#This Row],[Csustained (ug/mL)]]/Table1[[#This Row],[Molecular Weight (g/mol)]]*10^3</calculatedColumnFormula>
    </tableColumn>
    <tableColumn id="9" xr3:uid="{00000000-0010-0000-0000-000009000000}" name="Note" dataDxfId="3"/>
    <tableColumn id="6" xr3:uid="{00000000-0010-0000-0000-000006000000}" name="Csustained Source" dataDxfId="2"/>
    <tableColumn id="11" xr3:uid="{00000000-0010-0000-0000-00000B000000}" name="Used_for_Cancer_Treatment" dataDxfId="1"/>
    <tableColumn id="12" xr3:uid="{00000000-0010-0000-0000-00000C000000}" name="Clinical_Phas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"/>
  <sheetViews>
    <sheetView tabSelected="1" topLeftCell="A22" zoomScale="70" zoomScaleNormal="70" workbookViewId="0">
      <pane xSplit="1" topLeftCell="B1" activePane="topRight" state="frozen"/>
      <selection pane="topRight" activeCell="A35" sqref="A35"/>
    </sheetView>
  </sheetViews>
  <sheetFormatPr defaultRowHeight="14.4"/>
  <cols>
    <col min="1" max="1" width="21.6640625" customWidth="1"/>
    <col min="2" max="2" width="29.33203125" customWidth="1"/>
    <col min="3" max="3" width="34.33203125" customWidth="1"/>
    <col min="4" max="4" width="20.5546875" style="25" customWidth="1"/>
    <col min="5" max="5" width="18" style="18" customWidth="1"/>
    <col min="6" max="6" width="29.88671875" style="20" customWidth="1"/>
    <col min="7" max="7" width="28.6640625" style="20" customWidth="1"/>
    <col min="8" max="8" width="44.109375" customWidth="1"/>
    <col min="9" max="9" width="46.88671875" style="13" customWidth="1"/>
    <col min="10" max="10" width="43.88671875" customWidth="1"/>
    <col min="11" max="11" width="25.6640625" style="22" customWidth="1"/>
    <col min="12" max="12" width="12" customWidth="1"/>
    <col min="13" max="13" width="58.33203125" style="1" customWidth="1"/>
  </cols>
  <sheetData>
    <row r="1" spans="1:13">
      <c r="A1" t="s">
        <v>0</v>
      </c>
      <c r="B1" t="s">
        <v>112</v>
      </c>
      <c r="C1" s="25" t="s">
        <v>3</v>
      </c>
      <c r="D1" s="18" t="s">
        <v>2</v>
      </c>
      <c r="E1" s="20" t="s">
        <v>1</v>
      </c>
      <c r="F1" s="20" t="s">
        <v>115</v>
      </c>
      <c r="G1" t="s">
        <v>113</v>
      </c>
      <c r="H1" s="13" t="s">
        <v>116</v>
      </c>
      <c r="I1" s="1" t="s">
        <v>488</v>
      </c>
      <c r="J1" s="22" t="s">
        <v>312</v>
      </c>
      <c r="K1" s="22" t="s">
        <v>313</v>
      </c>
      <c r="M1"/>
    </row>
    <row r="2" spans="1:13">
      <c r="A2" s="3" t="s">
        <v>4</v>
      </c>
      <c r="B2" s="8" t="s">
        <v>114</v>
      </c>
      <c r="C2" s="8">
        <v>130.078</v>
      </c>
      <c r="D2" s="8" t="s">
        <v>5</v>
      </c>
      <c r="E2" s="8" t="s">
        <v>5</v>
      </c>
      <c r="F2" s="8">
        <v>1.0269999999999999</v>
      </c>
      <c r="G2" s="9">
        <f>Table1[[#This Row],[Csustained (ug/mL)]]/Table1[[#This Row],[Molecular Weight (g/mol)]]*10^3</f>
        <v>7.8952628422946232</v>
      </c>
      <c r="H2" s="10" t="s">
        <v>272</v>
      </c>
      <c r="I2" s="7" t="s">
        <v>117</v>
      </c>
      <c r="J2" s="8" t="s">
        <v>305</v>
      </c>
      <c r="K2" s="8" t="s">
        <v>306</v>
      </c>
      <c r="M2"/>
    </row>
    <row r="3" spans="1:13">
      <c r="A3" s="3" t="s">
        <v>6</v>
      </c>
      <c r="B3" s="3" t="s">
        <v>178</v>
      </c>
      <c r="C3" s="3">
        <v>349.51799999999997</v>
      </c>
      <c r="D3" s="14" t="s">
        <v>5</v>
      </c>
      <c r="E3" s="14">
        <v>1E-3</v>
      </c>
      <c r="F3" s="14" t="s">
        <v>5</v>
      </c>
      <c r="G3" s="23">
        <v>4.0000000000000002E-4</v>
      </c>
      <c r="H3" s="12" t="s">
        <v>174</v>
      </c>
      <c r="I3" s="5" t="s">
        <v>173</v>
      </c>
      <c r="J3" s="3" t="s">
        <v>305</v>
      </c>
      <c r="K3" s="3" t="s">
        <v>306</v>
      </c>
      <c r="M3"/>
    </row>
    <row r="4" spans="1:13">
      <c r="A4" s="3" t="s">
        <v>495</v>
      </c>
      <c r="B4" s="3" t="s">
        <v>175</v>
      </c>
      <c r="C4" s="3">
        <v>868.447</v>
      </c>
      <c r="D4" s="14">
        <v>3.3</v>
      </c>
      <c r="E4" s="14">
        <f>Table1[[#This Row],[Cmax (ug/mL)]]/Table1[[#This Row],[Molecular Weight (g/mol)]]*10^3</f>
        <v>3.7998864639983787</v>
      </c>
      <c r="F4" s="14">
        <v>3</v>
      </c>
      <c r="G4" s="14">
        <f>Table1[[#This Row],[Csustained (ug/mL)]]/Table1[[#This Row],[Molecular Weight (g/mol)]]*10^3</f>
        <v>3.4544422399985262</v>
      </c>
      <c r="H4" s="12" t="s">
        <v>176</v>
      </c>
      <c r="I4" s="5" t="s">
        <v>177</v>
      </c>
      <c r="J4" s="3" t="s">
        <v>305</v>
      </c>
      <c r="K4" s="3" t="s">
        <v>306</v>
      </c>
      <c r="M4"/>
    </row>
    <row r="5" spans="1:13">
      <c r="A5" s="3" t="s">
        <v>7</v>
      </c>
      <c r="B5" s="3" t="s">
        <v>181</v>
      </c>
      <c r="C5" s="3">
        <v>485.94400000000002</v>
      </c>
      <c r="D5" s="14">
        <v>0.18</v>
      </c>
      <c r="E5" s="14">
        <f>Table1[[#This Row],[Cmax (ug/mL)]]/Table1[[#This Row],[Molecular Weight (g/mol)]]*10^3</f>
        <v>0.37041305170966199</v>
      </c>
      <c r="F5" s="14">
        <v>0.1</v>
      </c>
      <c r="G5" s="14">
        <f>Table1[[#This Row],[Csustained (ug/mL)]]/Table1[[#This Row],[Molecular Weight (g/mol)]]*10^3</f>
        <v>0.20578502872759002</v>
      </c>
      <c r="H5" s="12" t="s">
        <v>180</v>
      </c>
      <c r="I5" s="5" t="s">
        <v>179</v>
      </c>
      <c r="J5" s="3" t="s">
        <v>305</v>
      </c>
      <c r="K5" s="3" t="s">
        <v>306</v>
      </c>
      <c r="M5"/>
    </row>
    <row r="6" spans="1:13" ht="28.8">
      <c r="A6" s="3" t="s">
        <v>8</v>
      </c>
      <c r="B6" s="3" t="s">
        <v>184</v>
      </c>
      <c r="C6" s="3">
        <v>482.62799999999999</v>
      </c>
      <c r="D6" s="14">
        <v>0.67600000000000005</v>
      </c>
      <c r="E6" s="14">
        <f>Table1[[#This Row],[Cmax (ug/mL)]]/Table1[[#This Row],[Molecular Weight (g/mol)]]*10^3</f>
        <v>1.4006646941329555</v>
      </c>
      <c r="F6" s="14">
        <v>0.502</v>
      </c>
      <c r="G6" s="14">
        <f>Table1[[#This Row],[Csustained (ug/mL)]]/Table1[[#This Row],[Molecular Weight (g/mol)]]*10^3</f>
        <v>1.0401385746371947</v>
      </c>
      <c r="H6" s="12" t="s">
        <v>183</v>
      </c>
      <c r="I6" s="5" t="s">
        <v>182</v>
      </c>
      <c r="J6" s="3" t="s">
        <v>305</v>
      </c>
      <c r="K6" s="3" t="s">
        <v>306</v>
      </c>
      <c r="M6"/>
    </row>
    <row r="7" spans="1:13">
      <c r="A7" s="3" t="s">
        <v>9</v>
      </c>
      <c r="B7" s="3" t="s">
        <v>302</v>
      </c>
      <c r="C7" s="3">
        <v>386.47300000000001</v>
      </c>
      <c r="D7" s="3">
        <v>0.106</v>
      </c>
      <c r="E7" s="4">
        <v>0.27427530513127696</v>
      </c>
      <c r="F7" s="4">
        <v>0.05</v>
      </c>
      <c r="G7" s="4">
        <f>Table1[[#This Row],[Csustained (ug/mL)]]/Table1[[#This Row],[Molecular Weight (g/mol)]]*10^3</f>
        <v>0.12937514392984764</v>
      </c>
      <c r="H7" s="12" t="s">
        <v>303</v>
      </c>
      <c r="I7" s="5" t="s">
        <v>273</v>
      </c>
      <c r="J7" s="3" t="s">
        <v>305</v>
      </c>
      <c r="K7" s="3" t="s">
        <v>306</v>
      </c>
      <c r="M7"/>
    </row>
    <row r="8" spans="1:13">
      <c r="A8" s="3" t="s">
        <v>10</v>
      </c>
      <c r="B8" s="3" t="s">
        <v>186</v>
      </c>
      <c r="C8" s="3">
        <v>244.20699999999999</v>
      </c>
      <c r="D8" s="14">
        <v>0.58109999999999995</v>
      </c>
      <c r="E8" s="14">
        <f>Table1[[#This Row],[Cmax (ug/mL)]]/Table1[[#This Row],[Molecular Weight (g/mol)]]*10^3</f>
        <v>2.3795386700626926</v>
      </c>
      <c r="F8" s="14">
        <v>0.01</v>
      </c>
      <c r="G8" s="14">
        <f>Table1[[#This Row],[Csustained (ug/mL)]]/Table1[[#This Row],[Molecular Weight (g/mol)]]*10^3</f>
        <v>4.0948867149590305E-2</v>
      </c>
      <c r="H8" s="12" t="s">
        <v>187</v>
      </c>
      <c r="I8" s="5" t="s">
        <v>188</v>
      </c>
      <c r="J8" s="3" t="s">
        <v>305</v>
      </c>
      <c r="K8" s="3" t="s">
        <v>306</v>
      </c>
      <c r="M8"/>
    </row>
    <row r="9" spans="1:13">
      <c r="A9" s="3" t="s">
        <v>11</v>
      </c>
      <c r="B9" s="3" t="s">
        <v>189</v>
      </c>
      <c r="C9" s="3">
        <v>463.58199999999999</v>
      </c>
      <c r="D9" s="14">
        <v>0.3029</v>
      </c>
      <c r="E9" s="14">
        <f>Table1[[#This Row],[Cmax (ug/mL)]]/Table1[[#This Row],[Molecular Weight (g/mol)]]*10^3</f>
        <v>0.65339033871030372</v>
      </c>
      <c r="F9" s="14">
        <v>0.24</v>
      </c>
      <c r="G9" s="14">
        <f>Table1[[#This Row],[Csustained (ug/mL)]]/Table1[[#This Row],[Molecular Weight (g/mol)]]*10^3</f>
        <v>0.51770776259647699</v>
      </c>
      <c r="H9" s="12" t="s">
        <v>190</v>
      </c>
      <c r="I9" s="5" t="s">
        <v>191</v>
      </c>
      <c r="J9" s="3" t="s">
        <v>305</v>
      </c>
      <c r="K9" s="3" t="s">
        <v>307</v>
      </c>
      <c r="M9"/>
    </row>
    <row r="10" spans="1:13">
      <c r="A10" s="3" t="s">
        <v>496</v>
      </c>
      <c r="B10" s="3" t="s">
        <v>175</v>
      </c>
      <c r="C10" s="3">
        <v>587.54899999999998</v>
      </c>
      <c r="D10" s="14">
        <v>0.1</v>
      </c>
      <c r="E10" s="14">
        <f>Table1[[#This Row],[Cmax (ug/mL)]]/Table1[[#This Row],[Molecular Weight (g/mol)]]*10^3</f>
        <v>0.17019857067240349</v>
      </c>
      <c r="F10" s="14">
        <v>0.1</v>
      </c>
      <c r="G10" s="14">
        <f>Table1[[#This Row],[Csustained (ug/mL)]]/Table1[[#This Row],[Molecular Weight (g/mol)]]*10^3</f>
        <v>0.17019857067240349</v>
      </c>
      <c r="H10" s="12" t="s">
        <v>193</v>
      </c>
      <c r="I10" s="5" t="s">
        <v>192</v>
      </c>
      <c r="J10" s="3" t="s">
        <v>305</v>
      </c>
      <c r="K10" s="3" t="s">
        <v>307</v>
      </c>
      <c r="M10"/>
    </row>
    <row r="11" spans="1:13">
      <c r="A11" s="3" t="s">
        <v>12</v>
      </c>
      <c r="B11" s="3" t="s">
        <v>195</v>
      </c>
      <c r="C11" s="3">
        <v>318.35000000000002</v>
      </c>
      <c r="D11" s="14" t="s">
        <v>5</v>
      </c>
      <c r="E11" s="14">
        <v>2.2999999999999998</v>
      </c>
      <c r="F11" s="14" t="s">
        <v>5</v>
      </c>
      <c r="G11" s="14">
        <v>0.6</v>
      </c>
      <c r="H11" s="12" t="s">
        <v>196</v>
      </c>
      <c r="I11" s="5" t="s">
        <v>194</v>
      </c>
      <c r="J11" s="3" t="s">
        <v>305</v>
      </c>
      <c r="K11" s="3" t="s">
        <v>306</v>
      </c>
      <c r="M11"/>
    </row>
    <row r="12" spans="1:13">
      <c r="A12" s="3" t="s">
        <v>13</v>
      </c>
      <c r="B12" s="3" t="s">
        <v>139</v>
      </c>
      <c r="C12" s="3">
        <v>358.26299999999998</v>
      </c>
      <c r="D12" s="14">
        <v>8.6</v>
      </c>
      <c r="E12" s="14">
        <f>Table1[[#This Row],[Cmax (ug/mL)]]/Table1[[#This Row],[Molecular Weight (g/mol)]]*10^3</f>
        <v>24.004711622467294</v>
      </c>
      <c r="F12" s="14">
        <v>1E-3</v>
      </c>
      <c r="G12" s="14">
        <f>Table1[[#This Row],[Csustained (ug/mL)]]/Table1[[#This Row],[Molecular Weight (g/mol)]]*10^3</f>
        <v>2.7912455374961972E-3</v>
      </c>
      <c r="H12" s="12" t="s">
        <v>198</v>
      </c>
      <c r="I12" s="5" t="s">
        <v>197</v>
      </c>
      <c r="J12" s="3" t="s">
        <v>305</v>
      </c>
      <c r="K12" s="3" t="s">
        <v>306</v>
      </c>
      <c r="M12"/>
    </row>
    <row r="13" spans="1:13">
      <c r="A13" s="3" t="s">
        <v>14</v>
      </c>
      <c r="B13" s="3" t="s">
        <v>200</v>
      </c>
      <c r="C13" s="3">
        <v>348.48599999999999</v>
      </c>
      <c r="D13" s="14" t="s">
        <v>5</v>
      </c>
      <c r="E13" s="14">
        <v>1.46</v>
      </c>
      <c r="F13" s="14" t="s">
        <v>5</v>
      </c>
      <c r="G13" s="14">
        <v>1</v>
      </c>
      <c r="H13" s="12" t="s">
        <v>132</v>
      </c>
      <c r="I13" s="5" t="s">
        <v>199</v>
      </c>
      <c r="J13" s="3" t="s">
        <v>305</v>
      </c>
      <c r="K13" s="3" t="s">
        <v>306</v>
      </c>
      <c r="M13"/>
    </row>
    <row r="14" spans="1:13" ht="28.8">
      <c r="A14" s="3" t="s">
        <v>15</v>
      </c>
      <c r="B14" s="3" t="s">
        <v>202</v>
      </c>
      <c r="C14" s="3">
        <v>430.37299999999999</v>
      </c>
      <c r="D14" s="14">
        <v>1.1761999999999999</v>
      </c>
      <c r="E14" s="14">
        <f>Table1[[#This Row],[Cmax (ug/mL)]]/Table1[[#This Row],[Molecular Weight (g/mol)]]*10^3</f>
        <v>2.7329781375690385</v>
      </c>
      <c r="F14" s="14">
        <v>1.1761999999999999</v>
      </c>
      <c r="G14" s="14">
        <f>Table1[[#This Row],[Csustained (ug/mL)]]/Table1[[#This Row],[Molecular Weight (g/mol)]]*10^3</f>
        <v>2.7329781375690385</v>
      </c>
      <c r="H14" s="12" t="s">
        <v>204</v>
      </c>
      <c r="I14" s="5" t="s">
        <v>203</v>
      </c>
      <c r="J14" s="3" t="s">
        <v>305</v>
      </c>
      <c r="K14" s="3" t="s">
        <v>306</v>
      </c>
      <c r="M14"/>
    </row>
    <row r="15" spans="1:13">
      <c r="A15" s="3" t="s">
        <v>497</v>
      </c>
      <c r="B15" s="3" t="s">
        <v>206</v>
      </c>
      <c r="C15" s="3">
        <v>806.95699999999999</v>
      </c>
      <c r="D15" s="18">
        <v>3.9956</v>
      </c>
      <c r="E15" s="17">
        <f>Table1[[#This Row],[Cmax (ug/mL)]]/10^6*10^3/Table1[[#This Row],[Molecular Weight (g/mol)]]*10^6</f>
        <v>4.9514410309347348</v>
      </c>
      <c r="F15" s="17">
        <v>0.1</v>
      </c>
      <c r="G15" s="14">
        <f>Table1[[#This Row],[Csustained (ug/mL)]]/Table1[[#This Row],[Molecular Weight (g/mol)]]*10^3</f>
        <v>0.12392234034775088</v>
      </c>
      <c r="H15" s="12" t="s">
        <v>207</v>
      </c>
      <c r="I15" s="5" t="s">
        <v>205</v>
      </c>
      <c r="J15" s="3" t="s">
        <v>305</v>
      </c>
      <c r="K15" s="3" t="s">
        <v>308</v>
      </c>
      <c r="M15"/>
    </row>
    <row r="16" spans="1:13" ht="43.2">
      <c r="A16" s="3" t="s">
        <v>16</v>
      </c>
      <c r="B16" s="3" t="s">
        <v>209</v>
      </c>
      <c r="C16" s="3">
        <v>1415.5550000000001</v>
      </c>
      <c r="D16" s="14">
        <f>2/1.5</f>
        <v>1.3333333333333333</v>
      </c>
      <c r="E16" s="17">
        <f>Table1[[#This Row],[Cmax (ug/mL)]]/10^6*10^3/Table1[[#This Row],[Molecular Weight (g/mol)]]*10^6</f>
        <v>0.94191559729811503</v>
      </c>
      <c r="F16" s="14">
        <f>1.4/1.5</f>
        <v>0.93333333333333324</v>
      </c>
      <c r="G16" s="14">
        <f>Table1[[#This Row],[Csustained (ug/mL)]]/Table1[[#This Row],[Molecular Weight (g/mol)]]*10^3</f>
        <v>0.65934091810868045</v>
      </c>
      <c r="H16" s="12" t="s">
        <v>210</v>
      </c>
      <c r="I16" s="5" t="s">
        <v>208</v>
      </c>
      <c r="J16" s="3" t="s">
        <v>305</v>
      </c>
      <c r="K16" s="3" t="s">
        <v>306</v>
      </c>
      <c r="M16"/>
    </row>
    <row r="17" spans="1:13">
      <c r="A17" s="3" t="s">
        <v>17</v>
      </c>
      <c r="B17" s="3" t="s">
        <v>118</v>
      </c>
      <c r="C17" s="3">
        <v>384.24299999999999</v>
      </c>
      <c r="D17" s="3">
        <v>0.16200000000000001</v>
      </c>
      <c r="E17" s="4">
        <v>0.42160820106026653</v>
      </c>
      <c r="F17" s="14">
        <v>4.0000000000000001E-3</v>
      </c>
      <c r="G17" s="4">
        <f>Table1[[#This Row],[Csustained (ug/mL)]]/Table1[[#This Row],[Molecular Weight (g/mol)]]*10^3</f>
        <v>1.0410079038525101E-2</v>
      </c>
      <c r="H17" s="12" t="s">
        <v>274</v>
      </c>
      <c r="I17" s="5" t="s">
        <v>275</v>
      </c>
      <c r="J17" s="3" t="s">
        <v>305</v>
      </c>
      <c r="K17" s="3" t="s">
        <v>306</v>
      </c>
      <c r="M17"/>
    </row>
    <row r="18" spans="1:13">
      <c r="A18" s="3" t="s">
        <v>18</v>
      </c>
      <c r="B18" s="3" t="s">
        <v>212</v>
      </c>
      <c r="C18" s="3">
        <v>530.44600000000003</v>
      </c>
      <c r="D18" s="14">
        <v>6.2100000000000002E-2</v>
      </c>
      <c r="E18" s="17">
        <f>Table1[[#This Row],[Cmax (ug/mL)]]/10^6*10^3/Table1[[#This Row],[Molecular Weight (g/mol)]]*10^6</f>
        <v>0.11707129472180015</v>
      </c>
      <c r="F18" s="14">
        <v>0.04</v>
      </c>
      <c r="G18" s="14">
        <f>Table1[[#This Row],[Csustained (ug/mL)]]/Table1[[#This Row],[Molecular Weight (g/mol)]]*10^3</f>
        <v>7.5408241366698964E-2</v>
      </c>
      <c r="H18" s="12" t="s">
        <v>213</v>
      </c>
      <c r="I18" s="5" t="s">
        <v>211</v>
      </c>
      <c r="J18" s="3" t="s">
        <v>305</v>
      </c>
      <c r="K18" s="3" t="s">
        <v>306</v>
      </c>
      <c r="M18"/>
    </row>
    <row r="19" spans="1:13">
      <c r="A19" s="3" t="s">
        <v>498</v>
      </c>
      <c r="B19" s="3" t="s">
        <v>214</v>
      </c>
      <c r="C19" s="3">
        <v>370.38400000000001</v>
      </c>
      <c r="D19" s="14">
        <v>6.1459999999999999</v>
      </c>
      <c r="E19" s="14">
        <v>16.5935893559117</v>
      </c>
      <c r="F19" s="14">
        <v>1.5</v>
      </c>
      <c r="G19" s="14">
        <f>Table1[[#This Row],[Csustained (ug/mL)]]/Table1[[#This Row],[Molecular Weight (g/mol)]]*10^3</f>
        <v>4.0498509654844703</v>
      </c>
      <c r="H19" s="12" t="s">
        <v>133</v>
      </c>
      <c r="I19" s="5" t="s">
        <v>215</v>
      </c>
      <c r="J19" s="3" t="s">
        <v>305</v>
      </c>
      <c r="K19" s="3" t="s">
        <v>307</v>
      </c>
      <c r="M19"/>
    </row>
    <row r="20" spans="1:13">
      <c r="A20" s="3" t="s">
        <v>19</v>
      </c>
      <c r="B20" s="3" t="s">
        <v>216</v>
      </c>
      <c r="C20" s="3">
        <v>441.47</v>
      </c>
      <c r="D20" s="14">
        <v>3</v>
      </c>
      <c r="E20" s="17">
        <f>Table1[[#This Row],[Cmax (ug/mL)]]/10^6*10^3/Table1[[#This Row],[Molecular Weight (g/mol)]]*10^6</f>
        <v>6.7954787414773374</v>
      </c>
      <c r="F20" s="14">
        <v>3</v>
      </c>
      <c r="G20" s="14">
        <f>Table1[[#This Row],[Csustained (ug/mL)]]/Table1[[#This Row],[Molecular Weight (g/mol)]]*10^3</f>
        <v>6.7954787414773365</v>
      </c>
      <c r="H20" s="12" t="s">
        <v>217</v>
      </c>
      <c r="I20" s="5" t="s">
        <v>218</v>
      </c>
      <c r="J20" s="3" t="s">
        <v>305</v>
      </c>
      <c r="K20" s="3" t="s">
        <v>307</v>
      </c>
      <c r="M20"/>
    </row>
    <row r="21" spans="1:13">
      <c r="A21" s="3" t="s">
        <v>20</v>
      </c>
      <c r="B21" s="3" t="s">
        <v>219</v>
      </c>
      <c r="C21" s="3">
        <v>501.51400000000001</v>
      </c>
      <c r="D21" s="14">
        <v>0.65</v>
      </c>
      <c r="E21" s="17">
        <f>Table1[[#This Row],[Cmax (ug/mL)]]/10^6*10^3/Table1[[#This Row],[Molecular Weight (g/mol)]]*10^6</f>
        <v>1.2960754834361554</v>
      </c>
      <c r="F21" s="14">
        <v>0.4</v>
      </c>
      <c r="G21" s="14">
        <f>Table1[[#This Row],[Csustained (ug/mL)]]/Table1[[#This Row],[Molecular Weight (g/mol)]]*10^3</f>
        <v>0.79758491288378797</v>
      </c>
      <c r="H21" s="12" t="s">
        <v>220</v>
      </c>
      <c r="I21" s="5" t="s">
        <v>221</v>
      </c>
      <c r="J21" s="3" t="s">
        <v>305</v>
      </c>
      <c r="K21" s="3" t="s">
        <v>306</v>
      </c>
      <c r="M21"/>
    </row>
    <row r="22" spans="1:13" ht="43.2">
      <c r="A22" s="3" t="s">
        <v>21</v>
      </c>
      <c r="B22" s="15" t="s">
        <v>222</v>
      </c>
      <c r="C22" s="3">
        <v>348.35199999999998</v>
      </c>
      <c r="D22" s="14">
        <v>0.19500000000000001</v>
      </c>
      <c r="E22" s="17">
        <f>Table1[[#This Row],[Cmax (ug/mL)]]/10^6*10^3/Table1[[#This Row],[Molecular Weight (g/mol)]]*10^6</f>
        <v>0.55977861473452151</v>
      </c>
      <c r="F22" s="14">
        <v>0.19500000000000001</v>
      </c>
      <c r="G22" s="14">
        <f>Table1[[#This Row],[Csustained (ug/mL)]]/Table1[[#This Row],[Molecular Weight (g/mol)]]*10^3</f>
        <v>0.55977861473452151</v>
      </c>
      <c r="H22" s="12" t="s">
        <v>223</v>
      </c>
      <c r="I22" s="5" t="s">
        <v>224</v>
      </c>
      <c r="J22" s="3" t="s">
        <v>305</v>
      </c>
      <c r="K22" s="3" t="s">
        <v>307</v>
      </c>
      <c r="M22"/>
    </row>
    <row r="23" spans="1:13" ht="28.8">
      <c r="A23" s="3" t="s">
        <v>499</v>
      </c>
      <c r="B23" s="3" t="s">
        <v>225</v>
      </c>
      <c r="C23" s="3">
        <v>485.93799999999999</v>
      </c>
      <c r="D23" s="14">
        <v>1.407</v>
      </c>
      <c r="E23" s="17">
        <f>Table1[[#This Row],[Cmax (ug/mL)]]/10^6*10^3/Table1[[#This Row],[Molecular Weight (g/mol)]]*10^6</f>
        <v>2.8954311043795711</v>
      </c>
      <c r="F23" s="14">
        <v>0.1</v>
      </c>
      <c r="G23" s="14">
        <f>Table1[[#This Row],[Csustained (ug/mL)]]/Table1[[#This Row],[Molecular Weight (g/mol)]]*10^3</f>
        <v>0.20578756960764544</v>
      </c>
      <c r="H23" s="12" t="s">
        <v>226</v>
      </c>
      <c r="I23" s="5" t="s">
        <v>227</v>
      </c>
      <c r="J23" s="3" t="s">
        <v>305</v>
      </c>
      <c r="K23" s="3" t="s">
        <v>307</v>
      </c>
      <c r="M23"/>
    </row>
    <row r="24" spans="1:13" ht="28.8">
      <c r="A24" s="3" t="s">
        <v>22</v>
      </c>
      <c r="B24" s="3" t="s">
        <v>119</v>
      </c>
      <c r="C24" s="3">
        <v>373.27199999999999</v>
      </c>
      <c r="D24" s="3">
        <v>16.899999999999999</v>
      </c>
      <c r="E24" s="4">
        <v>45.275295227073016</v>
      </c>
      <c r="F24" s="4">
        <v>2</v>
      </c>
      <c r="G24" s="4">
        <f>Table1[[#This Row],[Csustained (ug/mL)]]/Table1[[#This Row],[Molecular Weight (g/mol)]]*10^3</f>
        <v>5.3580231037956239</v>
      </c>
      <c r="H24" s="12" t="s">
        <v>120</v>
      </c>
      <c r="I24" s="5" t="s">
        <v>121</v>
      </c>
      <c r="J24" s="3" t="s">
        <v>305</v>
      </c>
      <c r="K24" s="3" t="s">
        <v>306</v>
      </c>
      <c r="M24"/>
    </row>
    <row r="25" spans="1:13">
      <c r="A25" s="3" t="s">
        <v>524</v>
      </c>
      <c r="B25" s="3" t="s">
        <v>229</v>
      </c>
      <c r="C25" s="3">
        <v>450.50529999999998</v>
      </c>
      <c r="D25" s="14">
        <v>8.9499999999999996E-2</v>
      </c>
      <c r="E25" s="17">
        <f>Table1[[#This Row],[Cmax (ug/mL)]]/10^6*10^3/Table1[[#This Row],[Molecular Weight (g/mol)]]*10^6</f>
        <v>0.19866580925906976</v>
      </c>
      <c r="F25" s="14">
        <v>7.0000000000000007E-2</v>
      </c>
      <c r="G25" s="14">
        <f>Table1[[#This Row],[Csustained (ug/mL)]]/Table1[[#This Row],[Molecular Weight (g/mol)]]*10^3</f>
        <v>0.15538107986742888</v>
      </c>
      <c r="H25" s="12" t="s">
        <v>128</v>
      </c>
      <c r="I25" s="5" t="s">
        <v>228</v>
      </c>
      <c r="J25" s="3" t="s">
        <v>305</v>
      </c>
      <c r="K25" s="3" t="s">
        <v>307</v>
      </c>
      <c r="M25"/>
    </row>
    <row r="26" spans="1:13" ht="43.2">
      <c r="A26" s="3" t="s">
        <v>504</v>
      </c>
      <c r="B26" s="21" t="s">
        <v>5</v>
      </c>
      <c r="C26" s="3" t="s">
        <v>5</v>
      </c>
      <c r="D26" s="14" t="s">
        <v>5</v>
      </c>
      <c r="E26" s="14" t="s">
        <v>5</v>
      </c>
      <c r="F26" s="14" t="s">
        <v>5</v>
      </c>
      <c r="G26" s="14" t="s">
        <v>5</v>
      </c>
      <c r="H26" s="15" t="s">
        <v>304</v>
      </c>
      <c r="I26" s="5" t="s">
        <v>5</v>
      </c>
      <c r="J26" s="3" t="s">
        <v>309</v>
      </c>
      <c r="K26" s="3" t="s">
        <v>306</v>
      </c>
      <c r="M26"/>
    </row>
    <row r="27" spans="1:13">
      <c r="A27" s="3" t="s">
        <v>23</v>
      </c>
      <c r="B27" s="3" t="s">
        <v>231</v>
      </c>
      <c r="C27" s="3">
        <v>304.21199999999999</v>
      </c>
      <c r="D27" s="14">
        <v>1.72</v>
      </c>
      <c r="E27" s="17">
        <f>Table1[[#This Row],[Cmax (ug/mL)]]/10^6*10^3/Table1[[#This Row],[Molecular Weight (g/mol)]]*10^6</f>
        <v>5.6539518493682044</v>
      </c>
      <c r="F27" s="14">
        <v>0.1</v>
      </c>
      <c r="G27" s="14">
        <f>Table1[[#This Row],[Csustained (ug/mL)]]/Table1[[#This Row],[Molecular Weight (g/mol)]]*10^3</f>
        <v>0.32871813077722117</v>
      </c>
      <c r="H27" s="12" t="s">
        <v>132</v>
      </c>
      <c r="I27" s="5" t="s">
        <v>230</v>
      </c>
      <c r="J27" s="3" t="s">
        <v>305</v>
      </c>
      <c r="K27" s="3" t="s">
        <v>306</v>
      </c>
      <c r="M27"/>
    </row>
    <row r="28" spans="1:13" ht="28.8">
      <c r="A28" s="3" t="s">
        <v>525</v>
      </c>
      <c r="B28" s="3" t="s">
        <v>5</v>
      </c>
      <c r="C28" s="16">
        <v>268.35700000000003</v>
      </c>
      <c r="D28" s="14">
        <v>0.2</v>
      </c>
      <c r="E28" s="17">
        <f>Table1[[#This Row],[Cmax (ug/mL)]]/10^6*10^3/Table1[[#This Row],[Molecular Weight (g/mol)]]*10^6</f>
        <v>0.74527588249980437</v>
      </c>
      <c r="F28" s="14">
        <f>0.2*0.5^(6/5.2)</f>
        <v>8.9885097319554186E-2</v>
      </c>
      <c r="G28" s="14">
        <f>Table1[[#This Row],[Csustained (ug/mL)]]/Table1[[#This Row],[Molecular Weight (g/mol)]]*10^3</f>
        <v>0.33494597614205773</v>
      </c>
      <c r="H28" s="12" t="s">
        <v>232</v>
      </c>
      <c r="I28" s="5" t="s">
        <v>233</v>
      </c>
      <c r="J28" s="3" t="s">
        <v>309</v>
      </c>
      <c r="K28" s="3" t="s">
        <v>306</v>
      </c>
      <c r="M28"/>
    </row>
    <row r="29" spans="1:13">
      <c r="A29" s="3" t="s">
        <v>24</v>
      </c>
      <c r="B29" s="3" t="s">
        <v>212</v>
      </c>
      <c r="C29" s="2">
        <v>252.34</v>
      </c>
      <c r="D29" s="3" t="s">
        <v>5</v>
      </c>
      <c r="E29" s="4" t="s">
        <v>5</v>
      </c>
      <c r="F29" s="4">
        <v>0.5</v>
      </c>
      <c r="G29" s="4">
        <f>Table1[[#This Row],[Csustained (ug/mL)]]/Table1[[#This Row],[Molecular Weight (g/mol)]]*10^3</f>
        <v>1.9814535943568201</v>
      </c>
      <c r="H29" s="12" t="s">
        <v>303</v>
      </c>
      <c r="I29" s="5" t="s">
        <v>122</v>
      </c>
      <c r="J29" s="3" t="s">
        <v>309</v>
      </c>
      <c r="K29" s="3" t="s">
        <v>306</v>
      </c>
      <c r="M29"/>
    </row>
    <row r="30" spans="1:13">
      <c r="A30" s="3" t="s">
        <v>25</v>
      </c>
      <c r="B30" s="3" t="s">
        <v>123</v>
      </c>
      <c r="C30" s="3">
        <v>300.04599999999999</v>
      </c>
      <c r="D30" s="3">
        <v>9.0299999999999994</v>
      </c>
      <c r="E30" s="4">
        <v>30.095385374242614</v>
      </c>
      <c r="F30" s="4">
        <v>3.47</v>
      </c>
      <c r="G30" s="4">
        <f>Table1[[#This Row],[Csustained (ug/mL)]]/Table1[[#This Row],[Molecular Weight (g/mol)]]*10^3</f>
        <v>11.564893383014606</v>
      </c>
      <c r="H30" s="12" t="s">
        <v>276</v>
      </c>
      <c r="I30" s="2" t="s">
        <v>124</v>
      </c>
      <c r="J30" s="16" t="s">
        <v>305</v>
      </c>
      <c r="K30" s="16" t="s">
        <v>306</v>
      </c>
      <c r="M30"/>
    </row>
    <row r="31" spans="1:13">
      <c r="A31" s="3" t="s">
        <v>26</v>
      </c>
      <c r="B31" s="3" t="s">
        <v>234</v>
      </c>
      <c r="C31" s="3">
        <v>303.678</v>
      </c>
      <c r="D31" s="14">
        <v>0.06</v>
      </c>
      <c r="E31" s="17">
        <f>Table1[[#This Row],[Cmax (ug/mL)]]/10^6*10^3/Table1[[#This Row],[Molecular Weight (g/mol)]]*10^6</f>
        <v>0.19757769742951414</v>
      </c>
      <c r="F31" s="14">
        <v>0.01</v>
      </c>
      <c r="G31" s="14">
        <f>Table1[[#This Row],[Csustained (ug/mL)]]/Table1[[#This Row],[Molecular Weight (g/mol)]]*10^3</f>
        <v>3.2929616238252357E-2</v>
      </c>
      <c r="H31" s="12" t="s">
        <v>235</v>
      </c>
      <c r="I31" s="5" t="s">
        <v>236</v>
      </c>
      <c r="J31" s="3" t="s">
        <v>305</v>
      </c>
      <c r="K31" s="3" t="s">
        <v>306</v>
      </c>
      <c r="M31"/>
    </row>
    <row r="32" spans="1:13">
      <c r="A32" s="3" t="s">
        <v>27</v>
      </c>
      <c r="B32" s="3" t="s">
        <v>238</v>
      </c>
      <c r="C32" s="3">
        <v>450.339</v>
      </c>
      <c r="D32" s="14">
        <v>0.97199999999999998</v>
      </c>
      <c r="E32" s="17">
        <f>Table1[[#This Row],[Cmax (ug/mL)]]/10^6*10^3/Table1[[#This Row],[Molecular Weight (g/mol)]]*10^6</f>
        <v>2.1583740249012413</v>
      </c>
      <c r="F32" s="14">
        <v>0.64</v>
      </c>
      <c r="G32" s="14">
        <f>Table1[[#This Row],[Csustained (ug/mL)]]/Table1[[#This Row],[Molecular Weight (g/mol)]]*10^3</f>
        <v>1.4211516213341506</v>
      </c>
      <c r="H32" s="12" t="s">
        <v>239</v>
      </c>
      <c r="I32" s="5" t="s">
        <v>237</v>
      </c>
      <c r="J32" s="3" t="s">
        <v>305</v>
      </c>
      <c r="K32" s="3" t="s">
        <v>306</v>
      </c>
      <c r="M32"/>
    </row>
    <row r="33" spans="1:13">
      <c r="A33" s="3" t="s">
        <v>28</v>
      </c>
      <c r="B33" s="3" t="s">
        <v>241</v>
      </c>
      <c r="C33" s="3">
        <v>368.37990000000002</v>
      </c>
      <c r="D33" s="14" t="s">
        <v>5</v>
      </c>
      <c r="E33" s="14">
        <v>1.77</v>
      </c>
      <c r="F33" s="14" t="s">
        <v>5</v>
      </c>
      <c r="G33" s="14">
        <v>0.4</v>
      </c>
      <c r="H33" s="12" t="s">
        <v>128</v>
      </c>
      <c r="I33" s="5" t="s">
        <v>240</v>
      </c>
      <c r="J33" s="3" t="s">
        <v>309</v>
      </c>
      <c r="K33" s="3" t="s">
        <v>306</v>
      </c>
      <c r="M33"/>
    </row>
    <row r="34" spans="1:13">
      <c r="A34" s="3" t="s">
        <v>29</v>
      </c>
      <c r="B34" s="8" t="s">
        <v>125</v>
      </c>
      <c r="C34" s="8">
        <v>279.09800000000001</v>
      </c>
      <c r="D34" s="8" t="s">
        <v>5</v>
      </c>
      <c r="E34" s="8">
        <v>552</v>
      </c>
      <c r="F34" s="8" t="s">
        <v>5</v>
      </c>
      <c r="G34" s="9">
        <v>250</v>
      </c>
      <c r="H34" s="11" t="s">
        <v>274</v>
      </c>
      <c r="I34" s="7" t="s">
        <v>126</v>
      </c>
      <c r="J34" s="8" t="s">
        <v>305</v>
      </c>
      <c r="K34" s="8" t="s">
        <v>306</v>
      </c>
      <c r="M34"/>
    </row>
    <row r="35" spans="1:13">
      <c r="A35" s="3" t="s">
        <v>530</v>
      </c>
      <c r="B35" s="3" t="s">
        <v>242</v>
      </c>
      <c r="C35" s="3">
        <v>1202.635</v>
      </c>
      <c r="D35" s="14">
        <v>0.375</v>
      </c>
      <c r="E35" s="17">
        <f>Table1[[#This Row],[Cmax (ug/mL)]]/10^6*10^3/Table1[[#This Row],[Molecular Weight (g/mol)]]*10^6</f>
        <v>0.3118153055582118</v>
      </c>
      <c r="F35" s="14">
        <v>0.33200000000000002</v>
      </c>
      <c r="G35" s="14">
        <f>Table1[[#This Row],[Csustained (ug/mL)]]/Table1[[#This Row],[Molecular Weight (g/mol)]]*10^3</f>
        <v>0.27606048385420351</v>
      </c>
      <c r="H35" s="12" t="s">
        <v>185</v>
      </c>
      <c r="I35" s="5" t="s">
        <v>243</v>
      </c>
      <c r="J35" s="3" t="s">
        <v>309</v>
      </c>
      <c r="K35" s="3" t="s">
        <v>306</v>
      </c>
      <c r="M35"/>
    </row>
    <row r="36" spans="1:13">
      <c r="A36" s="3" t="s">
        <v>30</v>
      </c>
      <c r="B36" s="3" t="s">
        <v>245</v>
      </c>
      <c r="C36" s="3">
        <v>243.21899999999999</v>
      </c>
      <c r="D36" s="14">
        <v>0.1032</v>
      </c>
      <c r="E36" s="17">
        <f>Table1[[#This Row],[Cmax (ug/mL)]]/10^6*10^3/Table1[[#This Row],[Molecular Weight (g/mol)]]*10^6</f>
        <v>0.42430895612596059</v>
      </c>
      <c r="F36" s="14">
        <v>2E-3</v>
      </c>
      <c r="G36" s="14">
        <f>Table1[[#This Row],[Csustained (ug/mL)]]/Table1[[#This Row],[Molecular Weight (g/mol)]]*10^3</f>
        <v>8.2230417853868323E-3</v>
      </c>
      <c r="H36" s="12" t="s">
        <v>132</v>
      </c>
      <c r="I36" s="5" t="s">
        <v>244</v>
      </c>
      <c r="J36" s="3" t="s">
        <v>305</v>
      </c>
      <c r="K36" s="3" t="s">
        <v>306</v>
      </c>
      <c r="M36"/>
    </row>
    <row r="37" spans="1:13">
      <c r="A37" s="3" t="s">
        <v>31</v>
      </c>
      <c r="B37" s="3" t="s">
        <v>127</v>
      </c>
      <c r="C37" s="3">
        <v>519.56100000000004</v>
      </c>
      <c r="D37" s="3">
        <v>3.4312999999999998</v>
      </c>
      <c r="E37" s="4">
        <v>6.6042293397695353</v>
      </c>
      <c r="F37" s="4">
        <v>0.3</v>
      </c>
      <c r="G37" s="4">
        <f>Table1[[#This Row],[Csustained (ug/mL)]]/Table1[[#This Row],[Molecular Weight (g/mol)]]*10^3</f>
        <v>0.57741054467136665</v>
      </c>
      <c r="H37" s="12" t="s">
        <v>128</v>
      </c>
      <c r="I37" s="5" t="s">
        <v>129</v>
      </c>
      <c r="J37" s="3" t="s">
        <v>305</v>
      </c>
      <c r="K37" s="3" t="s">
        <v>306</v>
      </c>
      <c r="M37"/>
    </row>
    <row r="38" spans="1:13">
      <c r="A38" s="3" t="s">
        <v>32</v>
      </c>
      <c r="B38" s="3" t="s">
        <v>246</v>
      </c>
      <c r="C38" s="3">
        <v>182.18700000000001</v>
      </c>
      <c r="D38" s="14">
        <v>0.7</v>
      </c>
      <c r="E38" s="17">
        <f>Table1[[#This Row],[Cmax (ug/mL)]]/10^6*10^3/Table1[[#This Row],[Molecular Weight (g/mol)]]*10^6</f>
        <v>3.8422060849566653</v>
      </c>
      <c r="F38" s="14">
        <v>0.7</v>
      </c>
      <c r="G38" s="14">
        <f>Table1[[#This Row],[Csustained (ug/mL)]]/Table1[[#This Row],[Molecular Weight (g/mol)]]*10^3</f>
        <v>3.8422060849566648</v>
      </c>
      <c r="H38" s="12" t="s">
        <v>220</v>
      </c>
      <c r="I38" s="5" t="s">
        <v>247</v>
      </c>
      <c r="J38" s="3" t="s">
        <v>305</v>
      </c>
      <c r="K38" s="3" t="s">
        <v>306</v>
      </c>
      <c r="M38"/>
    </row>
    <row r="39" spans="1:13">
      <c r="A39" s="3" t="s">
        <v>111</v>
      </c>
      <c r="B39" s="3" t="s">
        <v>248</v>
      </c>
      <c r="C39" s="3">
        <v>391.51499999999999</v>
      </c>
      <c r="D39" s="14">
        <v>1.132E-2</v>
      </c>
      <c r="E39" s="17">
        <f>Table1[[#This Row],[Cmax (ug/mL)]]/10^6*10^3/Table1[[#This Row],[Molecular Weight (g/mol)]]*10^6</f>
        <v>2.8913323882865282E-2</v>
      </c>
      <c r="F39" s="14">
        <v>1.132E-2</v>
      </c>
      <c r="G39" s="14">
        <f>Table1[[#This Row],[Csustained (ug/mL)]]/Table1[[#This Row],[Molecular Weight (g/mol)]]*10^3</f>
        <v>2.8913323882865282E-2</v>
      </c>
      <c r="H39" s="12" t="s">
        <v>249</v>
      </c>
      <c r="I39" s="5" t="s">
        <v>250</v>
      </c>
      <c r="J39" s="3" t="s">
        <v>305</v>
      </c>
      <c r="K39" s="3" t="s">
        <v>308</v>
      </c>
      <c r="M39"/>
    </row>
    <row r="40" spans="1:13">
      <c r="A40" s="3" t="s">
        <v>33</v>
      </c>
      <c r="B40" s="3" t="s">
        <v>130</v>
      </c>
      <c r="C40" s="3">
        <v>488.00700000000001</v>
      </c>
      <c r="D40" s="3">
        <v>5.4600000000000003E-2</v>
      </c>
      <c r="E40" s="4">
        <v>0.11188364101334612</v>
      </c>
      <c r="F40" s="4">
        <v>0.02</v>
      </c>
      <c r="G40" s="4">
        <f>Table1[[#This Row],[Csustained (ug/mL)]]/Table1[[#This Row],[Molecular Weight (g/mol)]]*10^3</f>
        <v>4.0983018686207372E-2</v>
      </c>
      <c r="H40" s="12" t="s">
        <v>274</v>
      </c>
      <c r="I40" s="5" t="s">
        <v>131</v>
      </c>
      <c r="J40" s="3" t="s">
        <v>305</v>
      </c>
      <c r="K40" s="3" t="s">
        <v>306</v>
      </c>
      <c r="M40"/>
    </row>
    <row r="41" spans="1:13">
      <c r="A41" s="3" t="s">
        <v>34</v>
      </c>
      <c r="B41" s="3" t="s">
        <v>251</v>
      </c>
      <c r="C41" s="3">
        <v>228.20529999999999</v>
      </c>
      <c r="D41" s="14">
        <v>0.15</v>
      </c>
      <c r="E41" s="17">
        <f>Table1[[#This Row],[Cmax (ug/mL)]]/10^6*10^3/Table1[[#This Row],[Molecular Weight (g/mol)]]*10^6</f>
        <v>0.65730287596300352</v>
      </c>
      <c r="F41" s="14">
        <v>1E-3</v>
      </c>
      <c r="G41" s="14">
        <f>Table1[[#This Row],[Csustained (ug/mL)]]/Table1[[#This Row],[Molecular Weight (g/mol)]]*10^3</f>
        <v>4.38201917308669E-3</v>
      </c>
      <c r="H41" s="12" t="s">
        <v>252</v>
      </c>
      <c r="I41" s="5" t="s">
        <v>253</v>
      </c>
      <c r="J41" s="3" t="s">
        <v>305</v>
      </c>
      <c r="K41" s="3" t="s">
        <v>306</v>
      </c>
      <c r="M41"/>
    </row>
    <row r="42" spans="1:13">
      <c r="A42" s="3" t="s">
        <v>35</v>
      </c>
      <c r="B42" s="3" t="s">
        <v>278</v>
      </c>
      <c r="C42" s="4">
        <v>392.46109999999999</v>
      </c>
      <c r="D42" s="3">
        <v>7.2700000000000001E-2</v>
      </c>
      <c r="E42" s="17">
        <f>Table1[[#This Row],[Cmax (ug/mL)]]/10^6*10^3/Table1[[#This Row],[Molecular Weight (g/mol)]]*10^6</f>
        <v>0.18524128888187899</v>
      </c>
      <c r="F42" s="23">
        <v>0.03</v>
      </c>
      <c r="G42" s="14">
        <f>Table1[[#This Row],[Csustained (ug/mL)]]/Table1[[#This Row],[Molecular Weight (g/mol)]]*10^3</f>
        <v>7.6440696925122009E-2</v>
      </c>
      <c r="H42" s="12" t="s">
        <v>128</v>
      </c>
      <c r="I42" s="5" t="s">
        <v>277</v>
      </c>
      <c r="J42" s="3" t="s">
        <v>309</v>
      </c>
      <c r="K42" s="3" t="s">
        <v>306</v>
      </c>
      <c r="M42"/>
    </row>
    <row r="43" spans="1:13">
      <c r="A43" s="3" t="s">
        <v>505</v>
      </c>
      <c r="B43" s="3" t="s">
        <v>254</v>
      </c>
      <c r="C43" s="3">
        <v>396.495</v>
      </c>
      <c r="D43" s="14">
        <v>0.5</v>
      </c>
      <c r="E43" s="17">
        <f>Table1[[#This Row],[Cmax (ug/mL)]]/10^6*10^3/Table1[[#This Row],[Molecular Weight (g/mol)]]*10^6</f>
        <v>1.2610499501885268</v>
      </c>
      <c r="F43" s="14">
        <v>1.4999999999999999E-2</v>
      </c>
      <c r="G43" s="14">
        <f>Table1[[#This Row],[Csustained (ug/mL)]]/Table1[[#This Row],[Molecular Weight (g/mol)]]*10^3</f>
        <v>3.7831498505655807E-2</v>
      </c>
      <c r="H43" s="12" t="s">
        <v>255</v>
      </c>
      <c r="I43" s="5" t="s">
        <v>256</v>
      </c>
      <c r="J43" s="3" t="s">
        <v>305</v>
      </c>
      <c r="K43" s="3" t="s">
        <v>307</v>
      </c>
      <c r="M43"/>
    </row>
    <row r="44" spans="1:13">
      <c r="A44" s="3" t="s">
        <v>36</v>
      </c>
      <c r="B44" s="3" t="s">
        <v>134</v>
      </c>
      <c r="C44" s="3">
        <v>807.89</v>
      </c>
      <c r="D44" s="3">
        <v>4.1500000000000004</v>
      </c>
      <c r="E44" s="4">
        <v>5.1368379358576046</v>
      </c>
      <c r="F44" s="4">
        <v>0.06</v>
      </c>
      <c r="G44" s="4">
        <f>Table1[[#This Row],[Csustained (ug/mL)]]/Table1[[#This Row],[Molecular Weight (g/mol)]]*10^3</f>
        <v>7.426753642203765E-2</v>
      </c>
      <c r="H44" s="12" t="s">
        <v>133</v>
      </c>
      <c r="I44" s="5" t="s">
        <v>135</v>
      </c>
      <c r="J44" s="3" t="s">
        <v>305</v>
      </c>
      <c r="K44" s="3" t="s">
        <v>306</v>
      </c>
      <c r="M44"/>
    </row>
    <row r="45" spans="1:13">
      <c r="A45" s="3" t="s">
        <v>37</v>
      </c>
      <c r="B45" s="3" t="s">
        <v>136</v>
      </c>
      <c r="C45" s="2">
        <v>543.52499999999998</v>
      </c>
      <c r="D45" s="3">
        <v>8</v>
      </c>
      <c r="E45" s="4">
        <v>14.718734188859758</v>
      </c>
      <c r="F45" s="4">
        <v>0.08</v>
      </c>
      <c r="G45" s="4">
        <f>Table1[[#This Row],[Csustained (ug/mL)]]/Table1[[#This Row],[Molecular Weight (g/mol)]]*10^3</f>
        <v>0.14718734188859758</v>
      </c>
      <c r="H45" s="12" t="s">
        <v>279</v>
      </c>
      <c r="I45" s="2" t="s">
        <v>280</v>
      </c>
      <c r="J45" s="16" t="s">
        <v>305</v>
      </c>
      <c r="K45" s="16" t="s">
        <v>306</v>
      </c>
      <c r="M45"/>
    </row>
    <row r="46" spans="1:13">
      <c r="A46" s="3" t="s">
        <v>38</v>
      </c>
      <c r="B46" s="3" t="s">
        <v>258</v>
      </c>
      <c r="C46" s="3">
        <v>400.51499999999999</v>
      </c>
      <c r="D46" s="14" t="s">
        <v>5</v>
      </c>
      <c r="E46" s="14">
        <v>12.84</v>
      </c>
      <c r="F46" s="14" t="s">
        <v>5</v>
      </c>
      <c r="G46" s="14">
        <v>0.25</v>
      </c>
      <c r="H46" s="12" t="s">
        <v>128</v>
      </c>
      <c r="I46" s="5" t="s">
        <v>257</v>
      </c>
      <c r="J46" s="3" t="s">
        <v>305</v>
      </c>
      <c r="K46" s="3" t="s">
        <v>307</v>
      </c>
      <c r="M46"/>
    </row>
    <row r="47" spans="1:13">
      <c r="A47" s="3" t="s">
        <v>39</v>
      </c>
      <c r="B47" s="3" t="s">
        <v>245</v>
      </c>
      <c r="C47" s="3">
        <v>376.416</v>
      </c>
      <c r="D47" s="14">
        <v>5.3199999999999997E-2</v>
      </c>
      <c r="E47" s="17">
        <f>Table1[[#This Row],[Cmax (ug/mL)]]/10^6*10^3/Table1[[#This Row],[Molecular Weight (g/mol)]]*10^6</f>
        <v>0.14133299328402618</v>
      </c>
      <c r="F47" s="14">
        <v>4.0000000000000001E-3</v>
      </c>
      <c r="G47" s="14">
        <f>Table1[[#This Row],[Csustained (ug/mL)]]/Table1[[#This Row],[Molecular Weight (g/mol)]]*10^3</f>
        <v>1.0626540848423021E-2</v>
      </c>
      <c r="H47" s="12" t="s">
        <v>201</v>
      </c>
      <c r="I47" s="5" t="s">
        <v>259</v>
      </c>
      <c r="J47" s="3" t="s">
        <v>305</v>
      </c>
      <c r="K47" s="3" t="s">
        <v>307</v>
      </c>
      <c r="M47"/>
    </row>
    <row r="48" spans="1:13" ht="28.8">
      <c r="A48" s="3" t="s">
        <v>40</v>
      </c>
      <c r="B48" s="3" t="s">
        <v>261</v>
      </c>
      <c r="C48" s="3">
        <v>515.61699999999996</v>
      </c>
      <c r="D48" s="14" t="s">
        <v>5</v>
      </c>
      <c r="E48" s="14">
        <v>2.0699999999999998</v>
      </c>
      <c r="F48" s="4" t="s">
        <v>5</v>
      </c>
      <c r="G48" s="14">
        <v>2.0699999999999998</v>
      </c>
      <c r="H48" s="12" t="s">
        <v>260</v>
      </c>
      <c r="I48" s="5" t="s">
        <v>492</v>
      </c>
      <c r="J48" s="3" t="s">
        <v>305</v>
      </c>
      <c r="K48" s="3" t="s">
        <v>307</v>
      </c>
      <c r="M48"/>
    </row>
    <row r="49" spans="1:13">
      <c r="A49" s="3" t="s">
        <v>506</v>
      </c>
      <c r="B49" s="3" t="s">
        <v>262</v>
      </c>
      <c r="C49" s="3">
        <v>485.50700000000001</v>
      </c>
      <c r="D49" s="14">
        <v>1.23</v>
      </c>
      <c r="E49" s="17">
        <f>Table1[[#This Row],[Cmax (ug/mL)]]/10^6*10^3/Table1[[#This Row],[Molecular Weight (g/mol)]]*10^6</f>
        <v>2.5334341214441811</v>
      </c>
      <c r="F49" s="14">
        <v>0.73</v>
      </c>
      <c r="G49" s="14">
        <f>Table1[[#This Row],[Csustained (ug/mL)]]/Table1[[#This Row],[Molecular Weight (g/mol)]]*10^3</f>
        <v>1.5035828525644326</v>
      </c>
      <c r="H49" s="12" t="s">
        <v>263</v>
      </c>
      <c r="I49" s="5" t="s">
        <v>264</v>
      </c>
      <c r="J49" s="3" t="s">
        <v>305</v>
      </c>
      <c r="K49" s="3" t="s">
        <v>306</v>
      </c>
      <c r="M49"/>
    </row>
    <row r="50" spans="1:13" ht="28.8">
      <c r="A50" s="3" t="s">
        <v>41</v>
      </c>
      <c r="B50" s="3" t="s">
        <v>137</v>
      </c>
      <c r="C50" s="3">
        <v>393.44299999999998</v>
      </c>
      <c r="D50" s="3">
        <v>1.1359999999999999</v>
      </c>
      <c r="E50" s="4">
        <v>2.8873305663082069</v>
      </c>
      <c r="F50" s="4">
        <v>1.1359999999999999</v>
      </c>
      <c r="G50" s="4">
        <f>Table1[[#This Row],[Csustained (ug/mL)]]/Table1[[#This Row],[Molecular Weight (g/mol)]]*10^3</f>
        <v>2.8873305663082069</v>
      </c>
      <c r="H50" s="12" t="s">
        <v>281</v>
      </c>
      <c r="I50" s="5" t="s">
        <v>138</v>
      </c>
      <c r="J50" s="3" t="s">
        <v>305</v>
      </c>
      <c r="K50" s="3" t="s">
        <v>306</v>
      </c>
      <c r="M50"/>
    </row>
    <row r="51" spans="1:13">
      <c r="A51" s="3" t="s">
        <v>42</v>
      </c>
      <c r="B51" s="3" t="s">
        <v>134</v>
      </c>
      <c r="C51" s="3">
        <v>588.56200000000001</v>
      </c>
      <c r="D51" s="3">
        <v>42.51</v>
      </c>
      <c r="E51" s="4">
        <v>72.226885187966602</v>
      </c>
      <c r="F51" s="4">
        <v>8</v>
      </c>
      <c r="G51" s="4">
        <f>Table1[[#This Row],[Csustained (ug/mL)]]/Table1[[#This Row],[Molecular Weight (g/mol)]]*10^3</f>
        <v>13.592450752851867</v>
      </c>
      <c r="H51" s="12" t="s">
        <v>128</v>
      </c>
      <c r="I51" s="2" t="s">
        <v>140</v>
      </c>
      <c r="J51" s="16" t="s">
        <v>305</v>
      </c>
      <c r="K51" s="16" t="s">
        <v>306</v>
      </c>
      <c r="M51"/>
    </row>
    <row r="52" spans="1:13">
      <c r="A52" s="3" t="s">
        <v>43</v>
      </c>
      <c r="B52" s="3" t="s">
        <v>265</v>
      </c>
      <c r="C52" s="3">
        <v>524.678</v>
      </c>
      <c r="D52" s="14">
        <v>1.76</v>
      </c>
      <c r="E52" s="17">
        <f>Table1[[#This Row],[Cmax (ug/mL)]]/10^6*10^3/Table1[[#This Row],[Molecular Weight (g/mol)]]*10^6</f>
        <v>3.3544383412302405</v>
      </c>
      <c r="F52" s="14">
        <v>1.5</v>
      </c>
      <c r="G52" s="14">
        <f>Table1[[#This Row],[Csustained (ug/mL)]]/Table1[[#This Row],[Molecular Weight (g/mol)]]*10^3</f>
        <v>2.8588963135485002</v>
      </c>
      <c r="H52" s="12" t="s">
        <v>132</v>
      </c>
      <c r="I52" s="5" t="s">
        <v>266</v>
      </c>
      <c r="J52" s="3" t="s">
        <v>305</v>
      </c>
      <c r="K52" s="3" t="s">
        <v>307</v>
      </c>
      <c r="M52"/>
    </row>
    <row r="53" spans="1:13">
      <c r="A53" s="3" t="s">
        <v>526</v>
      </c>
      <c r="B53" s="3" t="s">
        <v>267</v>
      </c>
      <c r="C53" s="3">
        <v>307.4708</v>
      </c>
      <c r="D53" s="14">
        <v>4.8999999999999998E-3</v>
      </c>
      <c r="E53" s="17">
        <f>Table1[[#This Row],[Cmax (ug/mL)]]/10^6*10^3/Table1[[#This Row],[Molecular Weight (g/mol)]]*10^6</f>
        <v>1.5936472666672735E-2</v>
      </c>
      <c r="F53" s="14">
        <v>1.5E-3</v>
      </c>
      <c r="G53" s="14">
        <f>Table1[[#This Row],[Csustained (ug/mL)]]/Table1[[#This Row],[Molecular Weight (g/mol)]]*10^3</f>
        <v>4.8785120408181854E-3</v>
      </c>
      <c r="H53" s="12" t="s">
        <v>132</v>
      </c>
      <c r="I53" s="5" t="s">
        <v>268</v>
      </c>
      <c r="J53" s="3" t="s">
        <v>309</v>
      </c>
      <c r="K53" s="3" t="s">
        <v>306</v>
      </c>
      <c r="M53"/>
    </row>
    <row r="54" spans="1:13" ht="28.8">
      <c r="A54" s="3" t="s">
        <v>507</v>
      </c>
      <c r="B54" s="3" t="s">
        <v>270</v>
      </c>
      <c r="C54" s="3">
        <v>411.46589999999998</v>
      </c>
      <c r="D54" s="14">
        <v>0.255</v>
      </c>
      <c r="E54" s="17">
        <f>Table1[[#This Row],[Cmax (ug/mL)]]/10^6*10^3/Table1[[#This Row],[Molecular Weight (g/mol)]]*10^6</f>
        <v>0.61973543858676994</v>
      </c>
      <c r="F54" s="14">
        <v>0.03</v>
      </c>
      <c r="G54" s="14">
        <f>Table1[[#This Row],[Csustained (ug/mL)]]/Table1[[#This Row],[Molecular Weight (g/mol)]]*10^3</f>
        <v>7.2910051598443507E-2</v>
      </c>
      <c r="H54" s="12" t="s">
        <v>269</v>
      </c>
      <c r="I54" s="5" t="s">
        <v>271</v>
      </c>
      <c r="J54" s="3" t="s">
        <v>309</v>
      </c>
      <c r="K54" s="3" t="s">
        <v>306</v>
      </c>
      <c r="M54"/>
    </row>
    <row r="55" spans="1:13" ht="43.2">
      <c r="A55" s="3" t="s">
        <v>44</v>
      </c>
      <c r="B55" s="3" t="s">
        <v>315</v>
      </c>
      <c r="C55" s="4">
        <v>606.77700000000004</v>
      </c>
      <c r="D55" s="14">
        <v>1.18E-2</v>
      </c>
      <c r="E55" s="17">
        <f>Table1[[#This Row],[Cmax (ug/mL)]]/10^6*10^3/Table1[[#This Row],[Molecular Weight (g/mol)]]*10^6</f>
        <v>1.9447012658686799E-2</v>
      </c>
      <c r="F55" s="23">
        <v>1.18E-2</v>
      </c>
      <c r="G55" s="14">
        <f>Table1[[#This Row],[Csustained (ug/mL)]]/Table1[[#This Row],[Molecular Weight (g/mol)]]*10^3</f>
        <v>1.9447012658686799E-2</v>
      </c>
      <c r="H55" s="12" t="s">
        <v>316</v>
      </c>
      <c r="I55" s="5" t="s">
        <v>314</v>
      </c>
      <c r="J55" s="3" t="s">
        <v>305</v>
      </c>
      <c r="K55" s="3" t="s">
        <v>306</v>
      </c>
      <c r="M55"/>
    </row>
    <row r="56" spans="1:13" ht="28.8">
      <c r="A56" s="3" t="s">
        <v>45</v>
      </c>
      <c r="B56" s="3" t="s">
        <v>143</v>
      </c>
      <c r="C56" s="3">
        <v>446.90699999999998</v>
      </c>
      <c r="D56" s="3" t="s">
        <v>5</v>
      </c>
      <c r="E56" s="4" t="s">
        <v>5</v>
      </c>
      <c r="F56" s="4">
        <v>0.39724999999999999</v>
      </c>
      <c r="G56" s="4">
        <f>Table1[[#This Row],[Csustained (ug/mL)]]/Table1[[#This Row],[Molecular Weight (g/mol)]]*10^3</f>
        <v>0.88888739715421783</v>
      </c>
      <c r="H56" s="12" t="s">
        <v>282</v>
      </c>
      <c r="I56" s="5" t="s">
        <v>144</v>
      </c>
      <c r="J56" s="3" t="s">
        <v>305</v>
      </c>
      <c r="K56" s="3" t="s">
        <v>306</v>
      </c>
      <c r="M56"/>
    </row>
    <row r="57" spans="1:13" ht="28.8">
      <c r="A57" s="3" t="s">
        <v>46</v>
      </c>
      <c r="B57" s="3" t="s">
        <v>145</v>
      </c>
      <c r="C57" s="3">
        <v>263.20100000000002</v>
      </c>
      <c r="D57" s="3">
        <v>40.85</v>
      </c>
      <c r="E57" s="4">
        <v>155.2045774902071</v>
      </c>
      <c r="F57" s="4">
        <v>0.3</v>
      </c>
      <c r="G57" s="4">
        <f>Table1[[#This Row],[Csustained (ug/mL)]]/Table1[[#This Row],[Molecular Weight (g/mol)]]*10^3</f>
        <v>1.139813298581692</v>
      </c>
      <c r="H57" s="12" t="s">
        <v>283</v>
      </c>
      <c r="I57" s="5" t="s">
        <v>284</v>
      </c>
      <c r="J57" s="3" t="s">
        <v>305</v>
      </c>
      <c r="K57" s="3" t="s">
        <v>306</v>
      </c>
      <c r="M57"/>
    </row>
    <row r="58" spans="1:13">
      <c r="A58" s="3" t="s">
        <v>500</v>
      </c>
      <c r="B58" s="3" t="s">
        <v>141</v>
      </c>
      <c r="C58" s="3">
        <v>557.05100000000004</v>
      </c>
      <c r="D58" s="3">
        <v>8.4500000000000006E-2</v>
      </c>
      <c r="E58" s="4">
        <v>0.15169167634561287</v>
      </c>
      <c r="F58" s="4">
        <v>8.4500000000000006E-2</v>
      </c>
      <c r="G58" s="4">
        <f>Table1[[#This Row],[Csustained (ug/mL)]]/Table1[[#This Row],[Molecular Weight (g/mol)]]*10^3</f>
        <v>0.15169167634561287</v>
      </c>
      <c r="H58" s="12" t="s">
        <v>285</v>
      </c>
      <c r="I58" s="5" t="s">
        <v>142</v>
      </c>
      <c r="J58" s="3" t="s">
        <v>305</v>
      </c>
      <c r="K58" s="3" t="s">
        <v>307</v>
      </c>
      <c r="M58"/>
    </row>
    <row r="59" spans="1:13" ht="28.8">
      <c r="A59" s="3" t="s">
        <v>508</v>
      </c>
      <c r="B59" s="3" t="s">
        <v>318</v>
      </c>
      <c r="C59" s="4">
        <v>440.50700000000001</v>
      </c>
      <c r="D59" s="14">
        <v>0.109</v>
      </c>
      <c r="E59" s="17">
        <f>Table1[[#This Row],[Cmax (ug/mL)]]/10^6*10^3/Table1[[#This Row],[Molecular Weight (g/mol)]]*10^6</f>
        <v>0.247442151884079</v>
      </c>
      <c r="F59" s="23">
        <v>0.05</v>
      </c>
      <c r="G59" s="14">
        <f>Table1[[#This Row],[Csustained (ug/mL)]]/Table1[[#This Row],[Molecular Weight (g/mol)]]*10^3</f>
        <v>0.11350557425875185</v>
      </c>
      <c r="H59" s="12" t="s">
        <v>319</v>
      </c>
      <c r="I59" s="5" t="s">
        <v>317</v>
      </c>
      <c r="J59" s="3" t="s">
        <v>305</v>
      </c>
      <c r="K59" s="3" t="s">
        <v>306</v>
      </c>
      <c r="M59"/>
    </row>
    <row r="60" spans="1:13">
      <c r="A60" s="3" t="s">
        <v>47</v>
      </c>
      <c r="B60" s="3" t="s">
        <v>321</v>
      </c>
      <c r="C60" s="4">
        <v>415.43200000000002</v>
      </c>
      <c r="D60" s="14">
        <v>2.1680000000000001</v>
      </c>
      <c r="E60" s="17">
        <f>Table1[[#This Row],[Cmax (ug/mL)]]/10^6*10^3/Table1[[#This Row],[Molecular Weight (g/mol)]]*10^6</f>
        <v>5.21866394500183</v>
      </c>
      <c r="F60" s="23">
        <v>1.3</v>
      </c>
      <c r="G60" s="14">
        <f>Table1[[#This Row],[Csustained (ug/mL)]]/Table1[[#This Row],[Molecular Weight (g/mol)]]*10^3</f>
        <v>3.1292726607483297</v>
      </c>
      <c r="H60" s="12" t="s">
        <v>322</v>
      </c>
      <c r="I60" s="5" t="s">
        <v>320</v>
      </c>
      <c r="J60" s="3" t="s">
        <v>305</v>
      </c>
      <c r="K60" s="3" t="s">
        <v>306</v>
      </c>
      <c r="M60"/>
    </row>
    <row r="61" spans="1:13" ht="57.6">
      <c r="A61" s="3" t="s">
        <v>48</v>
      </c>
      <c r="B61" s="3" t="s">
        <v>146</v>
      </c>
      <c r="C61" s="3">
        <v>261.08300000000003</v>
      </c>
      <c r="D61" s="3" t="s">
        <v>5</v>
      </c>
      <c r="E61" s="4" t="s">
        <v>5</v>
      </c>
      <c r="F61" s="4" t="s">
        <v>5</v>
      </c>
      <c r="G61" s="4">
        <v>66</v>
      </c>
      <c r="H61" s="12" t="s">
        <v>147</v>
      </c>
      <c r="I61" s="5" t="s">
        <v>148</v>
      </c>
      <c r="J61" s="3" t="s">
        <v>305</v>
      </c>
      <c r="K61" s="3" t="s">
        <v>306</v>
      </c>
      <c r="M61"/>
    </row>
    <row r="62" spans="1:13">
      <c r="A62" s="3" t="s">
        <v>49</v>
      </c>
      <c r="B62" s="3" t="s">
        <v>324</v>
      </c>
      <c r="C62" s="4">
        <v>493.61500000000001</v>
      </c>
      <c r="D62" s="14">
        <v>3.016</v>
      </c>
      <c r="E62" s="17">
        <f>Table1[[#This Row],[Cmax (ug/mL)]]/10^6*10^3/Table1[[#This Row],[Molecular Weight (g/mol)]]*10^6</f>
        <v>6.1100250194990027</v>
      </c>
      <c r="F62" s="23">
        <v>2.08</v>
      </c>
      <c r="G62" s="14">
        <f>Table1[[#This Row],[Csustained (ug/mL)]]/Table1[[#This Row],[Molecular Weight (g/mol)]]*10^3</f>
        <v>4.2138103582751745</v>
      </c>
      <c r="H62" s="12" t="s">
        <v>132</v>
      </c>
      <c r="I62" s="5" t="s">
        <v>323</v>
      </c>
      <c r="J62" s="3" t="s">
        <v>305</v>
      </c>
      <c r="K62" s="3" t="s">
        <v>306</v>
      </c>
      <c r="M62"/>
    </row>
    <row r="63" spans="1:13">
      <c r="A63" s="3" t="s">
        <v>509</v>
      </c>
      <c r="B63" s="3" t="s">
        <v>5</v>
      </c>
      <c r="C63" s="4">
        <v>384.43599999999998</v>
      </c>
      <c r="D63" s="14">
        <v>0.18110000000000001</v>
      </c>
      <c r="E63" s="17">
        <f>Table1[[#This Row],[Cmax (ug/mL)]]/10^6*10^3/Table1[[#This Row],[Molecular Weight (g/mol)]]*10^6</f>
        <v>0.4710797115774798</v>
      </c>
      <c r="F63" s="23">
        <v>0.12</v>
      </c>
      <c r="G63" s="14">
        <f>Table1[[#This Row],[Csustained (ug/mL)]]/Table1[[#This Row],[Molecular Weight (g/mol)]]*10^3</f>
        <v>0.31214558470070441</v>
      </c>
      <c r="H63" s="12" t="s">
        <v>132</v>
      </c>
      <c r="I63" s="5" t="s">
        <v>325</v>
      </c>
      <c r="J63" s="3" t="s">
        <v>309</v>
      </c>
      <c r="K63" s="3" t="s">
        <v>306</v>
      </c>
      <c r="M63"/>
    </row>
    <row r="64" spans="1:13" ht="43.2">
      <c r="A64" s="3" t="s">
        <v>50</v>
      </c>
      <c r="B64" s="3" t="s">
        <v>327</v>
      </c>
      <c r="C64" s="4">
        <v>705.63300000000004</v>
      </c>
      <c r="D64" s="14">
        <v>1.95</v>
      </c>
      <c r="E64" s="17">
        <f>Table1[[#This Row],[Cmax (ug/mL)]]/10^6*10^3/Table1[[#This Row],[Molecular Weight (g/mol)]]*10^6</f>
        <v>2.7634761979669316</v>
      </c>
      <c r="F64" s="23">
        <v>1.95</v>
      </c>
      <c r="G64" s="14">
        <f>Table1[[#This Row],[Csustained (ug/mL)]]/Table1[[#This Row],[Molecular Weight (g/mol)]]*10^3</f>
        <v>2.7634761979669316</v>
      </c>
      <c r="H64" s="12" t="s">
        <v>326</v>
      </c>
      <c r="I64" s="5" t="s">
        <v>493</v>
      </c>
      <c r="J64" s="3" t="s">
        <v>309</v>
      </c>
      <c r="K64" s="3" t="s">
        <v>306</v>
      </c>
      <c r="M64"/>
    </row>
    <row r="65" spans="1:13">
      <c r="A65" s="3" t="s">
        <v>51</v>
      </c>
      <c r="B65" s="3" t="s">
        <v>150</v>
      </c>
      <c r="C65" s="3">
        <v>581.05799999999999</v>
      </c>
      <c r="D65" s="3">
        <v>5.9450000000000003</v>
      </c>
      <c r="E65" s="4">
        <v>10.231336630766638</v>
      </c>
      <c r="F65" s="4">
        <v>5.9450000000000003</v>
      </c>
      <c r="G65" s="4">
        <f>Table1[[#This Row],[Csustained (ug/mL)]]/Table1[[#This Row],[Molecular Weight (g/mol)]]*10^3</f>
        <v>10.231336630766638</v>
      </c>
      <c r="H65" s="12" t="s">
        <v>286</v>
      </c>
      <c r="I65" s="5" t="s">
        <v>151</v>
      </c>
      <c r="J65" s="3" t="s">
        <v>305</v>
      </c>
      <c r="K65" s="3" t="s">
        <v>306</v>
      </c>
      <c r="M65"/>
    </row>
    <row r="66" spans="1:13">
      <c r="A66" s="3" t="s">
        <v>52</v>
      </c>
      <c r="B66" s="3" t="s">
        <v>328</v>
      </c>
      <c r="C66" s="4">
        <v>259.26499999999999</v>
      </c>
      <c r="D66" s="14">
        <v>0.78200000000000003</v>
      </c>
      <c r="E66" s="17">
        <f>Table1[[#This Row],[Cmax (ug/mL)]]/10^6*10^3/Table1[[#This Row],[Molecular Weight (g/mol)]]*10^6</f>
        <v>3.0162189265809114</v>
      </c>
      <c r="F66" s="23">
        <v>0.33</v>
      </c>
      <c r="G66" s="14">
        <f>Table1[[#This Row],[Csustained (ug/mL)]]/Table1[[#This Row],[Molecular Weight (g/mol)]]*10^3</f>
        <v>1.2728289587873414</v>
      </c>
      <c r="H66" s="12" t="s">
        <v>132</v>
      </c>
      <c r="I66" s="5" t="s">
        <v>329</v>
      </c>
      <c r="J66" s="3" t="s">
        <v>305</v>
      </c>
      <c r="K66" s="3" t="s">
        <v>306</v>
      </c>
      <c r="M66"/>
    </row>
    <row r="67" spans="1:13">
      <c r="A67" s="3" t="s">
        <v>510</v>
      </c>
      <c r="B67" s="3" t="s">
        <v>331</v>
      </c>
      <c r="C67" s="4">
        <v>426.86</v>
      </c>
      <c r="D67" s="14">
        <v>0.54500000000000004</v>
      </c>
      <c r="E67" s="17">
        <f>Table1[[#This Row],[Cmax (ug/mL)]]/10^6*10^3/Table1[[#This Row],[Molecular Weight (g/mol)]]*10^6</f>
        <v>1.2767652157616083</v>
      </c>
      <c r="F67" s="23">
        <v>0.33</v>
      </c>
      <c r="G67" s="14">
        <f>Table1[[#This Row],[Csustained (ug/mL)]]/Table1[[#This Row],[Molecular Weight (g/mol)]]*10^3</f>
        <v>0.7730871948648268</v>
      </c>
      <c r="H67" s="12" t="s">
        <v>132</v>
      </c>
      <c r="I67" s="5" t="s">
        <v>330</v>
      </c>
      <c r="J67" s="3" t="s">
        <v>305</v>
      </c>
      <c r="K67" s="3" t="s">
        <v>306</v>
      </c>
      <c r="M67"/>
    </row>
    <row r="68" spans="1:13" ht="28.8">
      <c r="A68" s="3" t="s">
        <v>53</v>
      </c>
      <c r="B68" s="3" t="s">
        <v>333</v>
      </c>
      <c r="C68" s="4">
        <v>439.471</v>
      </c>
      <c r="D68" s="28">
        <v>11</v>
      </c>
      <c r="E68" s="17">
        <f>Table1[[#This Row],[Cmax (ug/mL)]]/10^6*10^3/Table1[[#This Row],[Molecular Weight (g/mol)]]*10^6</f>
        <v>25.030092998172801</v>
      </c>
      <c r="F68" s="27">
        <v>8</v>
      </c>
      <c r="G68" s="14">
        <f>Table1[[#This Row],[Csustained (ug/mL)]]/Table1[[#This Row],[Molecular Weight (g/mol)]]*10^3</f>
        <v>18.203703998671131</v>
      </c>
      <c r="H68" s="12" t="s">
        <v>332</v>
      </c>
      <c r="I68" s="5" t="s">
        <v>334</v>
      </c>
      <c r="J68" s="3" t="s">
        <v>305</v>
      </c>
      <c r="K68" s="3" t="s">
        <v>307</v>
      </c>
      <c r="M68"/>
    </row>
    <row r="69" spans="1:13" ht="28.8">
      <c r="A69" s="3" t="s">
        <v>54</v>
      </c>
      <c r="B69" s="3" t="s">
        <v>337</v>
      </c>
      <c r="C69" s="4">
        <v>375.40699999999998</v>
      </c>
      <c r="D69" s="14">
        <v>0.15</v>
      </c>
      <c r="E69" s="17">
        <f>Table1[[#This Row],[Cmax (ug/mL)]]/10^6*10^3/Table1[[#This Row],[Molecular Weight (g/mol)]]*10^6</f>
        <v>0.39956633733521213</v>
      </c>
      <c r="F69" s="23">
        <v>0.15</v>
      </c>
      <c r="G69" s="14">
        <f>Table1[[#This Row],[Csustained (ug/mL)]]/Table1[[#This Row],[Molecular Weight (g/mol)]]*10^3</f>
        <v>0.39956633733521218</v>
      </c>
      <c r="H69" s="12" t="s">
        <v>336</v>
      </c>
      <c r="I69" s="5" t="s">
        <v>335</v>
      </c>
      <c r="J69" s="3" t="s">
        <v>305</v>
      </c>
      <c r="K69" s="3" t="s">
        <v>307</v>
      </c>
      <c r="M69"/>
    </row>
    <row r="70" spans="1:13">
      <c r="A70" s="3" t="s">
        <v>55</v>
      </c>
      <c r="B70" s="3" t="s">
        <v>340</v>
      </c>
      <c r="C70" s="4">
        <v>421.50400000000002</v>
      </c>
      <c r="D70" s="14">
        <v>4.5149999999999997</v>
      </c>
      <c r="E70" s="17">
        <f>Table1[[#This Row],[Cmax (ug/mL)]]/10^6*10^3/Table1[[#This Row],[Molecular Weight (g/mol)]]*10^6</f>
        <v>10.711642119647736</v>
      </c>
      <c r="F70" s="23">
        <v>3.5</v>
      </c>
      <c r="G70" s="14">
        <f>Table1[[#This Row],[Csustained (ug/mL)]]/Table1[[#This Row],[Molecular Weight (g/mol)]]*10^3</f>
        <v>8.3035985423625878</v>
      </c>
      <c r="H70" s="12" t="s">
        <v>339</v>
      </c>
      <c r="I70" s="5" t="s">
        <v>338</v>
      </c>
      <c r="J70" s="3" t="s">
        <v>305</v>
      </c>
      <c r="K70" s="3" t="s">
        <v>307</v>
      </c>
      <c r="M70"/>
    </row>
    <row r="71" spans="1:13">
      <c r="A71" s="3" t="s">
        <v>56</v>
      </c>
      <c r="B71" s="15" t="s">
        <v>342</v>
      </c>
      <c r="C71" s="4">
        <v>404.53960000000001</v>
      </c>
      <c r="D71" s="14">
        <v>5.0000000000000001E-3</v>
      </c>
      <c r="E71" s="17">
        <f>Table1[[#This Row],[Cmax (ug/mL)]]/10^6*10^3/Table1[[#This Row],[Molecular Weight (g/mol)]]*10^6</f>
        <v>1.2359729430691089E-2</v>
      </c>
      <c r="F71" s="23">
        <v>3.0000000000000001E-3</v>
      </c>
      <c r="G71" s="14">
        <f>Table1[[#This Row],[Csustained (ug/mL)]]/Table1[[#This Row],[Molecular Weight (g/mol)]]*10^3</f>
        <v>7.4158376584146524E-3</v>
      </c>
      <c r="H71" s="12" t="s">
        <v>341</v>
      </c>
      <c r="I71" s="5" t="s">
        <v>343</v>
      </c>
      <c r="J71" s="3" t="s">
        <v>309</v>
      </c>
      <c r="K71" s="3" t="s">
        <v>306</v>
      </c>
      <c r="M71"/>
    </row>
    <row r="72" spans="1:13" ht="43.2">
      <c r="A72" s="3" t="s">
        <v>57</v>
      </c>
      <c r="B72" s="3" t="s">
        <v>344</v>
      </c>
      <c r="C72" s="4">
        <v>387.44299999999998</v>
      </c>
      <c r="D72" s="14">
        <v>0.95399999999999996</v>
      </c>
      <c r="E72" s="17">
        <f>Table1[[#This Row],[Cmax (ug/mL)]]/10^6*10^3/Table1[[#This Row],[Molecular Weight (g/mol)]]*10^6</f>
        <v>2.4622976799167877</v>
      </c>
      <c r="F72" s="23">
        <v>0.25</v>
      </c>
      <c r="G72" s="14">
        <f>Table1[[#This Row],[Csustained (ug/mL)]]/Table1[[#This Row],[Molecular Weight (g/mol)]]*10^3</f>
        <v>0.6452562054289277</v>
      </c>
      <c r="H72" s="12" t="s">
        <v>345</v>
      </c>
      <c r="I72" s="5" t="s">
        <v>346</v>
      </c>
      <c r="J72" s="3" t="s">
        <v>305</v>
      </c>
      <c r="K72" s="3" t="s">
        <v>307</v>
      </c>
      <c r="M72"/>
    </row>
    <row r="73" spans="1:13" ht="57.6">
      <c r="A73" s="3" t="s">
        <v>58</v>
      </c>
      <c r="B73" s="3" t="s">
        <v>347</v>
      </c>
      <c r="C73" s="4">
        <v>498.65</v>
      </c>
      <c r="D73" s="14" t="s">
        <v>5</v>
      </c>
      <c r="E73" s="14">
        <v>0.13</v>
      </c>
      <c r="F73" s="23" t="s">
        <v>5</v>
      </c>
      <c r="G73" s="14">
        <v>0.13</v>
      </c>
      <c r="H73" s="12" t="s">
        <v>349</v>
      </c>
      <c r="I73" s="5" t="s">
        <v>348</v>
      </c>
      <c r="J73" s="3" t="s">
        <v>309</v>
      </c>
      <c r="K73" s="3" t="s">
        <v>306</v>
      </c>
      <c r="M73"/>
    </row>
    <row r="74" spans="1:13" ht="28.8">
      <c r="A74" s="3" t="s">
        <v>59</v>
      </c>
      <c r="B74" s="3" t="s">
        <v>152</v>
      </c>
      <c r="C74" s="3">
        <v>454.447</v>
      </c>
      <c r="D74" s="3" t="s">
        <v>5</v>
      </c>
      <c r="E74" s="4">
        <v>1150</v>
      </c>
      <c r="F74" s="4" t="s">
        <v>5</v>
      </c>
      <c r="G74" s="4">
        <v>66</v>
      </c>
      <c r="H74" s="12" t="s">
        <v>287</v>
      </c>
      <c r="I74" s="5" t="s">
        <v>153</v>
      </c>
      <c r="J74" s="3" t="s">
        <v>305</v>
      </c>
      <c r="K74" s="3" t="s">
        <v>306</v>
      </c>
      <c r="M74"/>
    </row>
    <row r="75" spans="1:13">
      <c r="A75" s="3" t="s">
        <v>60</v>
      </c>
      <c r="B75" s="3" t="s">
        <v>351</v>
      </c>
      <c r="C75" s="4">
        <v>570.649</v>
      </c>
      <c r="D75" s="14">
        <v>1.21</v>
      </c>
      <c r="E75" s="14">
        <v>2.1203927458034602</v>
      </c>
      <c r="F75" s="23">
        <v>0.5</v>
      </c>
      <c r="G75" s="14">
        <f>Table1[[#This Row],[Csustained (ug/mL)]]/Table1[[#This Row],[Molecular Weight (g/mol)]]*10^3</f>
        <v>0.87619534950556288</v>
      </c>
      <c r="H75" s="12" t="s">
        <v>128</v>
      </c>
      <c r="I75" s="5" t="s">
        <v>350</v>
      </c>
      <c r="J75" s="3" t="s">
        <v>305</v>
      </c>
      <c r="K75" s="3" t="s">
        <v>307</v>
      </c>
      <c r="M75"/>
    </row>
    <row r="76" spans="1:13">
      <c r="A76" s="3" t="s">
        <v>61</v>
      </c>
      <c r="B76" s="3" t="s">
        <v>353</v>
      </c>
      <c r="C76" s="4">
        <v>334.3272</v>
      </c>
      <c r="D76" s="14">
        <v>1.9650000000000001</v>
      </c>
      <c r="E76" s="17">
        <f>Table1[[#This Row],[Cmax (ug/mL)]]/10^6*10^3/Table1[[#This Row],[Molecular Weight (g/mol)]]*10^6</f>
        <v>5.8774757183980242</v>
      </c>
      <c r="F76" s="23">
        <v>2.1000000000000001E-2</v>
      </c>
      <c r="G76" s="14">
        <f>Table1[[#This Row],[Csustained (ug/mL)]]/Table1[[#This Row],[Molecular Weight (g/mol)]]*10^3</f>
        <v>6.281271760120026E-2</v>
      </c>
      <c r="H76" s="12" t="s">
        <v>354</v>
      </c>
      <c r="I76" s="5" t="s">
        <v>352</v>
      </c>
      <c r="J76" s="3" t="s">
        <v>305</v>
      </c>
      <c r="K76" s="3" t="s">
        <v>306</v>
      </c>
      <c r="M76"/>
    </row>
    <row r="77" spans="1:13" ht="28.8">
      <c r="A77" s="3" t="s">
        <v>62</v>
      </c>
      <c r="B77" s="3" t="s">
        <v>359</v>
      </c>
      <c r="C77" s="4">
        <v>500.60700000000003</v>
      </c>
      <c r="D77" s="14">
        <v>2.4</v>
      </c>
      <c r="E77" s="17">
        <f>Table1[[#This Row],[Cmax (ug/mL)]]/10^6*10^3/Table1[[#This Row],[Molecular Weight (g/mol)]]*10^6</f>
        <v>4.7941798656431089</v>
      </c>
      <c r="F77" s="23">
        <v>2.2000000000000002</v>
      </c>
      <c r="G77" s="14">
        <f>Table1[[#This Row],[Csustained (ug/mL)]]/Table1[[#This Row],[Molecular Weight (g/mol)]]*10^3</f>
        <v>4.3946648768395171</v>
      </c>
      <c r="H77" s="12" t="s">
        <v>356</v>
      </c>
      <c r="I77" s="5" t="s">
        <v>355</v>
      </c>
      <c r="J77" s="3" t="s">
        <v>305</v>
      </c>
      <c r="K77" s="3" t="s">
        <v>308</v>
      </c>
      <c r="M77"/>
    </row>
    <row r="78" spans="1:13">
      <c r="A78" s="3" t="s">
        <v>501</v>
      </c>
      <c r="B78" s="3" t="s">
        <v>358</v>
      </c>
      <c r="C78" s="4">
        <v>361.03</v>
      </c>
      <c r="D78" s="14">
        <v>6.0999999999999999E-2</v>
      </c>
      <c r="E78" s="14">
        <v>0.168961028169404</v>
      </c>
      <c r="F78" s="23">
        <f>0.004*4</f>
        <v>1.6E-2</v>
      </c>
      <c r="G78" s="14">
        <f>Table1[[#This Row],[Csustained (ug/mL)]]/Table1[[#This Row],[Molecular Weight (g/mol)]]*10^3</f>
        <v>4.4317646732958481E-2</v>
      </c>
      <c r="H78" s="12" t="s">
        <v>357</v>
      </c>
      <c r="I78" s="5" t="s">
        <v>360</v>
      </c>
      <c r="J78" s="3" t="s">
        <v>305</v>
      </c>
      <c r="K78" s="3" t="s">
        <v>306</v>
      </c>
      <c r="M78"/>
    </row>
    <row r="79" spans="1:13">
      <c r="A79" s="3" t="s">
        <v>511</v>
      </c>
      <c r="B79" s="3" t="s">
        <v>359</v>
      </c>
      <c r="C79" s="4">
        <v>414.46899999999999</v>
      </c>
      <c r="D79" s="14">
        <v>0.41499999999999998</v>
      </c>
      <c r="E79" s="14">
        <v>1.0012811573362499</v>
      </c>
      <c r="F79" s="23">
        <v>0.2</v>
      </c>
      <c r="G79" s="14">
        <f>Table1[[#This Row],[Csustained (ug/mL)]]/Table1[[#This Row],[Molecular Weight (g/mol)]]*10^3</f>
        <v>0.48254513606566479</v>
      </c>
      <c r="H79" s="12" t="s">
        <v>274</v>
      </c>
      <c r="I79" s="5" t="s">
        <v>361</v>
      </c>
      <c r="J79" s="3" t="s">
        <v>305</v>
      </c>
      <c r="K79" s="3" t="s">
        <v>307</v>
      </c>
      <c r="M79"/>
    </row>
    <row r="80" spans="1:13">
      <c r="A80" s="3" t="s">
        <v>63</v>
      </c>
      <c r="B80" s="3" t="s">
        <v>362</v>
      </c>
      <c r="C80" s="4">
        <v>373.45089999999999</v>
      </c>
      <c r="D80" s="14">
        <v>0.748</v>
      </c>
      <c r="E80" s="14">
        <v>2.0029406810908701</v>
      </c>
      <c r="F80" s="23">
        <v>0.21</v>
      </c>
      <c r="G80" s="14">
        <f>Table1[[#This Row],[Csustained (ug/mL)]]/Table1[[#This Row],[Molecular Weight (g/mol)]]*10^3</f>
        <v>0.56232291848807969</v>
      </c>
      <c r="H80" s="12" t="s">
        <v>132</v>
      </c>
      <c r="I80" s="5" t="s">
        <v>363</v>
      </c>
      <c r="J80" s="3" t="s">
        <v>305</v>
      </c>
      <c r="K80" s="3" t="s">
        <v>307</v>
      </c>
      <c r="M80"/>
    </row>
    <row r="81" spans="1:13">
      <c r="A81" s="6" t="s">
        <v>109</v>
      </c>
      <c r="B81" s="3" t="s">
        <v>366</v>
      </c>
      <c r="C81" s="26">
        <v>974.61099999999999</v>
      </c>
      <c r="D81" s="17">
        <v>6.44</v>
      </c>
      <c r="E81" s="17">
        <f>Table1[[#This Row],[Cmax (ug/mL)]]/10^6*10^3/Table1[[#This Row],[Molecular Weight (g/mol)]]*10^6</f>
        <v>6.6077645337473108</v>
      </c>
      <c r="F81" s="24">
        <v>5.28</v>
      </c>
      <c r="G81" s="14">
        <f>Table1[[#This Row],[Csustained (ug/mL)]]/Table1[[#This Row],[Molecular Weight (g/mol)]]*10^3</f>
        <v>5.4175460773580442</v>
      </c>
      <c r="H81" s="12" t="s">
        <v>364</v>
      </c>
      <c r="I81" s="5" t="s">
        <v>365</v>
      </c>
      <c r="J81" s="3" t="s">
        <v>305</v>
      </c>
      <c r="K81" s="3" t="s">
        <v>308</v>
      </c>
      <c r="M81"/>
    </row>
    <row r="82" spans="1:13" ht="43.2">
      <c r="A82" s="3" t="s">
        <v>64</v>
      </c>
      <c r="B82" s="3" t="s">
        <v>369</v>
      </c>
      <c r="C82" s="4">
        <v>297.26729999999998</v>
      </c>
      <c r="D82" s="14" t="s">
        <v>5</v>
      </c>
      <c r="E82" s="14">
        <v>87</v>
      </c>
      <c r="F82" s="23" t="s">
        <v>5</v>
      </c>
      <c r="G82" s="14">
        <v>13</v>
      </c>
      <c r="H82" s="12" t="s">
        <v>367</v>
      </c>
      <c r="I82" s="5" t="s">
        <v>368</v>
      </c>
      <c r="J82" s="3" t="s">
        <v>305</v>
      </c>
      <c r="K82" s="3" t="s">
        <v>306</v>
      </c>
      <c r="M82"/>
    </row>
    <row r="83" spans="1:13" ht="43.2">
      <c r="A83" s="3" t="s">
        <v>512</v>
      </c>
      <c r="B83" s="3" t="s">
        <v>178</v>
      </c>
      <c r="C83" s="4">
        <v>327.12</v>
      </c>
      <c r="D83" s="14">
        <v>0.15</v>
      </c>
      <c r="E83" s="17">
        <f>Table1[[#This Row],[Cmax (ug/mL)]]/10^6*10^3/Table1[[#This Row],[Molecular Weight (g/mol)]]*10^6</f>
        <v>0.45854732208363902</v>
      </c>
      <c r="F83" s="23">
        <v>0.15</v>
      </c>
      <c r="G83" s="14">
        <f>Table1[[#This Row],[Csustained (ug/mL)]]/Table1[[#This Row],[Molecular Weight (g/mol)]]*10^3</f>
        <v>0.45854732208363902</v>
      </c>
      <c r="H83" s="12" t="s">
        <v>370</v>
      </c>
      <c r="I83" s="5" t="s">
        <v>371</v>
      </c>
      <c r="J83" s="3" t="s">
        <v>309</v>
      </c>
      <c r="K83" s="3" t="s">
        <v>306</v>
      </c>
      <c r="M83"/>
    </row>
    <row r="84" spans="1:13" ht="28.8">
      <c r="A84" s="3" t="s">
        <v>65</v>
      </c>
      <c r="B84" s="3" t="s">
        <v>156</v>
      </c>
      <c r="C84" s="4">
        <v>529.51580000000001</v>
      </c>
      <c r="D84" s="14">
        <v>2.0499999999999998</v>
      </c>
      <c r="E84" s="17">
        <f>Table1[[#This Row],[Cmax (ug/mL)]]/10^6*10^3/Table1[[#This Row],[Molecular Weight (g/mol)]]*10^6</f>
        <v>3.8714614370336067</v>
      </c>
      <c r="F84" s="4">
        <v>1.5</v>
      </c>
      <c r="G84" s="14">
        <f>Table1[[#This Row],[Csustained (ug/mL)]]/Table1[[#This Row],[Molecular Weight (g/mol)]]*10^3</f>
        <v>2.8327766612441025</v>
      </c>
      <c r="H84" s="12" t="s">
        <v>372</v>
      </c>
      <c r="I84" s="5" t="s">
        <v>373</v>
      </c>
      <c r="J84" s="3" t="s">
        <v>305</v>
      </c>
      <c r="K84" s="3" t="s">
        <v>306</v>
      </c>
      <c r="M84"/>
    </row>
    <row r="85" spans="1:13">
      <c r="A85" s="3" t="s">
        <v>513</v>
      </c>
      <c r="B85" s="3" t="s">
        <v>154</v>
      </c>
      <c r="C85" s="3">
        <v>539.63599999999997</v>
      </c>
      <c r="D85" s="3" t="s">
        <v>5</v>
      </c>
      <c r="E85" s="4" t="s">
        <v>5</v>
      </c>
      <c r="F85" s="4">
        <v>3.1E-2</v>
      </c>
      <c r="G85" s="4">
        <v>5.7446130354535281E-2</v>
      </c>
      <c r="H85" s="12" t="s">
        <v>274</v>
      </c>
      <c r="I85" s="5" t="s">
        <v>155</v>
      </c>
      <c r="J85" s="3" t="s">
        <v>309</v>
      </c>
      <c r="K85" s="3" t="s">
        <v>306</v>
      </c>
      <c r="M85"/>
    </row>
    <row r="86" spans="1:13" ht="57.6">
      <c r="A86" s="3" t="s">
        <v>66</v>
      </c>
      <c r="B86" s="3" t="s">
        <v>375</v>
      </c>
      <c r="C86" s="4">
        <v>241.24860000000001</v>
      </c>
      <c r="D86" s="14">
        <v>1.82</v>
      </c>
      <c r="E86" s="17">
        <f>Table1[[#This Row],[Cmax (ug/mL)]]/10^6*10^3/Table1[[#This Row],[Molecular Weight (g/mol)]]*10^6</f>
        <v>7.5440852299246508</v>
      </c>
      <c r="F86" s="23">
        <v>0.06</v>
      </c>
      <c r="G86" s="14">
        <f>Table1[[#This Row],[Csustained (ug/mL)]]/Table1[[#This Row],[Molecular Weight (g/mol)]]*10^3</f>
        <v>0.24870610648103239</v>
      </c>
      <c r="H86" s="12" t="s">
        <v>376</v>
      </c>
      <c r="I86" s="5" t="s">
        <v>374</v>
      </c>
      <c r="J86" s="3" t="s">
        <v>305</v>
      </c>
      <c r="K86" s="3" t="s">
        <v>307</v>
      </c>
      <c r="M86"/>
    </row>
    <row r="87" spans="1:13" ht="72">
      <c r="A87" s="3" t="s">
        <v>67</v>
      </c>
      <c r="B87" s="3" t="s">
        <v>251</v>
      </c>
      <c r="C87" s="4">
        <v>317.392</v>
      </c>
      <c r="D87" s="14">
        <v>0.1147</v>
      </c>
      <c r="E87" s="17">
        <f>Table1[[#This Row],[Cmax (ug/mL)]]/10^6*10^3/Table1[[#This Row],[Molecular Weight (g/mol)]]*10^6</f>
        <v>0.36138276957201187</v>
      </c>
      <c r="F87" s="23">
        <v>0.1147</v>
      </c>
      <c r="G87" s="14">
        <f>Table1[[#This Row],[Csustained (ug/mL)]]/Table1[[#This Row],[Molecular Weight (g/mol)]]*10^3</f>
        <v>0.36138276957201187</v>
      </c>
      <c r="H87" s="12" t="s">
        <v>377</v>
      </c>
      <c r="I87" s="5" t="s">
        <v>378</v>
      </c>
      <c r="J87" s="3" t="s">
        <v>305</v>
      </c>
      <c r="K87" s="3" t="s">
        <v>307</v>
      </c>
      <c r="M87"/>
    </row>
    <row r="88" spans="1:13">
      <c r="A88" s="3" t="s">
        <v>68</v>
      </c>
      <c r="B88" s="3" t="s">
        <v>156</v>
      </c>
      <c r="C88" s="3">
        <v>434.471</v>
      </c>
      <c r="D88" s="3">
        <v>5.9</v>
      </c>
      <c r="E88" s="4">
        <v>13.579732594350371</v>
      </c>
      <c r="F88" s="4">
        <v>3</v>
      </c>
      <c r="G88" s="4">
        <v>6.9049487767883235</v>
      </c>
      <c r="H88" s="12" t="s">
        <v>288</v>
      </c>
      <c r="I88" s="5" t="s">
        <v>157</v>
      </c>
      <c r="J88" s="3" t="s">
        <v>305</v>
      </c>
      <c r="K88" s="3" t="s">
        <v>306</v>
      </c>
      <c r="M88"/>
    </row>
    <row r="89" spans="1:13">
      <c r="A89" s="3" t="s">
        <v>503</v>
      </c>
      <c r="B89" s="3" t="s">
        <v>379</v>
      </c>
      <c r="C89" s="4">
        <v>545.62130000000002</v>
      </c>
      <c r="D89" s="14">
        <v>2.86E-2</v>
      </c>
      <c r="E89" s="14">
        <v>5.2417308488506599E-2</v>
      </c>
      <c r="F89" s="23">
        <v>7.0000000000000001E-3</v>
      </c>
      <c r="G89" s="14">
        <f>Table1[[#This Row],[Csustained (ug/mL)]]/Table1[[#This Row],[Molecular Weight (g/mol)]]*10^3</f>
        <v>1.2829411168515598E-2</v>
      </c>
      <c r="H89" s="12" t="s">
        <v>303</v>
      </c>
      <c r="I89" s="5" t="s">
        <v>380</v>
      </c>
      <c r="J89" s="3" t="s">
        <v>305</v>
      </c>
      <c r="K89" s="3" t="s">
        <v>306</v>
      </c>
      <c r="M89"/>
    </row>
    <row r="90" spans="1:13" ht="28.8">
      <c r="A90" s="3" t="s">
        <v>514</v>
      </c>
      <c r="B90" s="3" t="s">
        <v>382</v>
      </c>
      <c r="C90" s="4">
        <v>584.65250000000003</v>
      </c>
      <c r="D90" s="14">
        <v>1.2E-2</v>
      </c>
      <c r="E90" s="14">
        <f>Table1[[#This Row],[Cmax (ug/mL)]]*1000/1000000/Table1[[#This Row],[Molecular Weight (g/mol)]]*10^6</f>
        <v>2.0525012721231844E-2</v>
      </c>
      <c r="F90" s="23">
        <v>3.1E-4</v>
      </c>
      <c r="G90" s="14">
        <f>Table1[[#This Row],[Csustained (ug/mL)]]/Table1[[#This Row],[Molecular Weight (g/mol)]]*10^3</f>
        <v>5.3022949529848919E-4</v>
      </c>
      <c r="H90" s="12" t="s">
        <v>381</v>
      </c>
      <c r="I90" s="5" t="s">
        <v>383</v>
      </c>
      <c r="J90" s="3" t="s">
        <v>309</v>
      </c>
      <c r="K90" s="3" t="s">
        <v>306</v>
      </c>
      <c r="M90"/>
    </row>
    <row r="91" spans="1:13">
      <c r="A91" s="3" t="s">
        <v>69</v>
      </c>
      <c r="B91" s="3" t="s">
        <v>158</v>
      </c>
      <c r="C91" s="3">
        <v>397.29399999999998</v>
      </c>
      <c r="D91" s="3">
        <v>2.35</v>
      </c>
      <c r="E91" s="4">
        <v>5.9150150769958776</v>
      </c>
      <c r="F91" s="4">
        <v>1.5</v>
      </c>
      <c r="G91" s="4">
        <f>Table1[[#This Row],[Csustained (ug/mL)]]/Table1[[#This Row],[Molecular Weight (g/mol)]]*10^3</f>
        <v>3.7755415385080067</v>
      </c>
      <c r="H91" s="12" t="s">
        <v>159</v>
      </c>
      <c r="I91" s="2" t="s">
        <v>160</v>
      </c>
      <c r="J91" s="16" t="s">
        <v>305</v>
      </c>
      <c r="K91" s="16" t="s">
        <v>306</v>
      </c>
      <c r="M91"/>
    </row>
    <row r="92" spans="1:13">
      <c r="A92" s="3" t="s">
        <v>70</v>
      </c>
      <c r="B92" s="8" t="s">
        <v>489</v>
      </c>
      <c r="C92" s="8">
        <v>853.91800000000001</v>
      </c>
      <c r="D92" s="8">
        <v>7.26</v>
      </c>
      <c r="E92" s="9">
        <v>8.5019873102569559</v>
      </c>
      <c r="F92" s="9">
        <v>0.4</v>
      </c>
      <c r="G92" s="31">
        <f>Table1[[#This Row],[Csustained (ug/mL)]]/Table1[[#This Row],[Molecular Weight (g/mol)]]*10^3</f>
        <v>0.46842905290671938</v>
      </c>
      <c r="H92" s="11" t="s">
        <v>490</v>
      </c>
      <c r="I92" s="7" t="s">
        <v>491</v>
      </c>
      <c r="J92" s="16" t="s">
        <v>305</v>
      </c>
      <c r="K92" s="16" t="s">
        <v>306</v>
      </c>
      <c r="M92"/>
    </row>
    <row r="93" spans="1:13">
      <c r="A93" s="3" t="s">
        <v>71</v>
      </c>
      <c r="B93" s="3" t="s">
        <v>384</v>
      </c>
      <c r="C93" s="4">
        <v>447.54300000000001</v>
      </c>
      <c r="D93" s="14">
        <v>0.1855</v>
      </c>
      <c r="E93" s="14">
        <f>Table1[[#This Row],[Cmax (ug/mL)]]*1000/1000000/Table1[[#This Row],[Molecular Weight (g/mol)]]*10^6</f>
        <v>0.41448531202588357</v>
      </c>
      <c r="F93" s="23">
        <v>0.17</v>
      </c>
      <c r="G93" s="14">
        <f>Table1[[#This Row],[Csustained (ug/mL)]]/Table1[[#This Row],[Molecular Weight (g/mol)]]*10^3</f>
        <v>0.37985176843342433</v>
      </c>
      <c r="H93" s="12" t="s">
        <v>386</v>
      </c>
      <c r="I93" s="5" t="s">
        <v>385</v>
      </c>
      <c r="J93" s="3" t="s">
        <v>305</v>
      </c>
      <c r="K93" s="3" t="s">
        <v>306</v>
      </c>
      <c r="M93"/>
    </row>
    <row r="94" spans="1:13">
      <c r="A94" s="3" t="s">
        <v>72</v>
      </c>
      <c r="B94" s="3" t="s">
        <v>387</v>
      </c>
      <c r="C94" s="4">
        <v>349.43400000000003</v>
      </c>
      <c r="D94" s="14">
        <v>0.2</v>
      </c>
      <c r="E94" s="14">
        <f>Table1[[#This Row],[Cmax (ug/mL)]]*1000/1000000/Table1[[#This Row],[Molecular Weight (g/mol)]]*10^6</f>
        <v>0.57235414985376354</v>
      </c>
      <c r="F94" s="23">
        <v>0.02</v>
      </c>
      <c r="G94" s="14">
        <f>Table1[[#This Row],[Csustained (ug/mL)]]/Table1[[#This Row],[Molecular Weight (g/mol)]]*10^3</f>
        <v>5.7235414985376348E-2</v>
      </c>
      <c r="H94" s="12" t="s">
        <v>388</v>
      </c>
      <c r="I94" s="5" t="s">
        <v>389</v>
      </c>
      <c r="J94" s="3" t="s">
        <v>305</v>
      </c>
      <c r="K94" s="3" t="s">
        <v>306</v>
      </c>
      <c r="M94"/>
    </row>
    <row r="95" spans="1:13" ht="43.2">
      <c r="A95" s="3" t="s">
        <v>527</v>
      </c>
      <c r="B95" s="3" t="s">
        <v>245</v>
      </c>
      <c r="C95" s="4">
        <v>507.68299999999999</v>
      </c>
      <c r="D95" s="19">
        <v>0.2994</v>
      </c>
      <c r="E95" s="14">
        <f>Table1[[#This Row],[Cmax (ug/mL)]]*1000/1000000/Table1[[#This Row],[Molecular Weight (g/mol)]]*10^6</f>
        <v>0.58973808459215682</v>
      </c>
      <c r="F95" s="23">
        <v>0.03</v>
      </c>
      <c r="G95" s="14">
        <f>Table1[[#This Row],[Csustained (ug/mL)]]/Table1[[#This Row],[Molecular Weight (g/mol)]]*10^3</f>
        <v>5.9091992444103895E-2</v>
      </c>
      <c r="H95" s="12" t="s">
        <v>392</v>
      </c>
      <c r="I95" s="5" t="s">
        <v>391</v>
      </c>
      <c r="J95" s="3" t="s">
        <v>305</v>
      </c>
      <c r="K95" s="3" t="s">
        <v>307</v>
      </c>
      <c r="M95"/>
    </row>
    <row r="96" spans="1:13" ht="28.8">
      <c r="A96" s="3" t="s">
        <v>73</v>
      </c>
      <c r="B96" s="3" t="s">
        <v>178</v>
      </c>
      <c r="C96" s="4">
        <v>437.52199999999999</v>
      </c>
      <c r="D96" s="28">
        <v>55</v>
      </c>
      <c r="E96" s="28">
        <f>Table1[[#This Row],[Cmax (ug/mL)]]*1000/1000000/Table1[[#This Row],[Molecular Weight (g/mol)]]*10^6</f>
        <v>125.70796439950448</v>
      </c>
      <c r="F96" s="28">
        <v>50</v>
      </c>
      <c r="G96" s="28">
        <f>Table1[[#This Row],[Csustained (ug/mL)]]/Table1[[#This Row],[Molecular Weight (g/mol)]]*10^3</f>
        <v>114.27996763591317</v>
      </c>
      <c r="H96" s="12" t="s">
        <v>394</v>
      </c>
      <c r="I96" s="5" t="s">
        <v>395</v>
      </c>
      <c r="J96" s="3" t="s">
        <v>305</v>
      </c>
      <c r="K96" s="3" t="s">
        <v>306</v>
      </c>
      <c r="M96"/>
    </row>
    <row r="97" spans="1:13" ht="28.8">
      <c r="A97" s="3" t="s">
        <v>502</v>
      </c>
      <c r="B97" s="3" t="s">
        <v>398</v>
      </c>
      <c r="C97" s="4">
        <v>489.92200000000003</v>
      </c>
      <c r="D97" s="29">
        <v>51</v>
      </c>
      <c r="E97" s="28">
        <f>Table1[[#This Row],[Cmax (ug/mL)]]*1000/1000000/Table1[[#This Row],[Molecular Weight (g/mol)]]*10^6</f>
        <v>104.09820338747799</v>
      </c>
      <c r="F97" s="28">
        <v>50</v>
      </c>
      <c r="G97" s="28">
        <f>Table1[[#This Row],[Csustained (ug/mL)]]/Table1[[#This Row],[Molecular Weight (g/mol)]]*10^3</f>
        <v>102.05706214458628</v>
      </c>
      <c r="H97" s="12" t="s">
        <v>397</v>
      </c>
      <c r="I97" s="5" t="s">
        <v>396</v>
      </c>
      <c r="J97" s="3" t="s">
        <v>305</v>
      </c>
      <c r="K97" s="3" t="s">
        <v>306</v>
      </c>
      <c r="M97"/>
    </row>
    <row r="98" spans="1:13" ht="28.8">
      <c r="A98" s="3" t="s">
        <v>74</v>
      </c>
      <c r="B98" s="3" t="s">
        <v>400</v>
      </c>
      <c r="C98" s="4">
        <v>532.57100000000003</v>
      </c>
      <c r="D98" s="14">
        <v>1.61E-2</v>
      </c>
      <c r="E98" s="14">
        <f>Table1[[#This Row],[Cmax (ug/mL)]]*1000/1000000/Table1[[#This Row],[Molecular Weight (g/mol)]]*10^6</f>
        <v>3.0230711022567889E-2</v>
      </c>
      <c r="F98" s="23">
        <v>1.61E-2</v>
      </c>
      <c r="G98" s="14">
        <f>Table1[[#This Row],[Csustained (ug/mL)]]/Table1[[#This Row],[Molecular Weight (g/mol)]]*10^3</f>
        <v>3.0230711022567879E-2</v>
      </c>
      <c r="H98" s="12" t="s">
        <v>399</v>
      </c>
      <c r="I98" s="5" t="s">
        <v>401</v>
      </c>
      <c r="J98" s="3" t="s">
        <v>305</v>
      </c>
      <c r="K98" s="3" t="s">
        <v>306</v>
      </c>
      <c r="M98"/>
    </row>
    <row r="99" spans="1:13">
      <c r="A99" s="3" t="s">
        <v>75</v>
      </c>
      <c r="B99" s="3" t="s">
        <v>402</v>
      </c>
      <c r="C99" s="4">
        <v>257.762</v>
      </c>
      <c r="D99" s="14">
        <v>0.56999999999999995</v>
      </c>
      <c r="E99" s="14">
        <f>Table1[[#This Row],[Cmax (ug/mL)]]*1000/1000000/Table1[[#This Row],[Molecular Weight (g/mol)]]*10^6</f>
        <v>2.211342245947812</v>
      </c>
      <c r="F99" s="23">
        <v>4.0000000000000001E-3</v>
      </c>
      <c r="G99" s="14">
        <f>Table1[[#This Row],[Csustained (ug/mL)]]/Table1[[#This Row],[Molecular Weight (g/mol)]]*10^3</f>
        <v>1.5518191199633772E-2</v>
      </c>
      <c r="H99" s="12" t="s">
        <v>390</v>
      </c>
      <c r="I99" s="5" t="s">
        <v>403</v>
      </c>
      <c r="J99" s="3" t="s">
        <v>305</v>
      </c>
      <c r="K99" s="3" t="s">
        <v>306</v>
      </c>
      <c r="M99"/>
    </row>
    <row r="100" spans="1:13">
      <c r="A100" s="3" t="s">
        <v>515</v>
      </c>
      <c r="B100" s="3" t="s">
        <v>404</v>
      </c>
      <c r="C100" s="4">
        <v>373.94299999999998</v>
      </c>
      <c r="D100" s="14">
        <v>4.0000000000000001E-3</v>
      </c>
      <c r="E100" s="14">
        <f>Table1[[#This Row],[Cmax (ug/mL)]]*1000/1000000/Table1[[#This Row],[Molecular Weight (g/mol)]]*10^6</f>
        <v>1.069681742939432E-2</v>
      </c>
      <c r="F100" s="23">
        <v>5.0000000000000001E-3</v>
      </c>
      <c r="G100" s="14">
        <f>Table1[[#This Row],[Csustained (ug/mL)]]/Table1[[#This Row],[Molecular Weight (g/mol)]]*10^3</f>
        <v>1.33710217867429E-2</v>
      </c>
      <c r="H100" s="12" t="s">
        <v>274</v>
      </c>
      <c r="I100" s="5" t="s">
        <v>405</v>
      </c>
      <c r="J100" s="3" t="s">
        <v>309</v>
      </c>
      <c r="K100" s="3" t="s">
        <v>306</v>
      </c>
      <c r="M100"/>
    </row>
    <row r="101" spans="1:13">
      <c r="A101" s="3" t="s">
        <v>76</v>
      </c>
      <c r="B101" s="3" t="s">
        <v>408</v>
      </c>
      <c r="C101" s="4">
        <v>248.71100000000001</v>
      </c>
      <c r="D101" s="19">
        <v>0.57999999999999996</v>
      </c>
      <c r="E101" s="14">
        <f>Table1[[#This Row],[Cmax (ug/mL)]]*1000/1000000/Table1[[#This Row],[Molecular Weight (g/mol)]]*10^6</f>
        <v>2.3320239153073246</v>
      </c>
      <c r="F101" s="23">
        <v>0.55000000000000004</v>
      </c>
      <c r="G101" s="14">
        <f>Table1[[#This Row],[Csustained (ug/mL)]]/Table1[[#This Row],[Molecular Weight (g/mol)]]*10^3</f>
        <v>2.2114019886534977</v>
      </c>
      <c r="H101" s="12" t="s">
        <v>128</v>
      </c>
      <c r="I101" s="5" t="s">
        <v>406</v>
      </c>
      <c r="J101" s="3" t="s">
        <v>309</v>
      </c>
      <c r="K101" s="3" t="s">
        <v>306</v>
      </c>
      <c r="M101"/>
    </row>
    <row r="102" spans="1:13">
      <c r="A102" s="3" t="s">
        <v>77</v>
      </c>
      <c r="B102" s="3" t="s">
        <v>409</v>
      </c>
      <c r="C102" s="4">
        <v>560.66999999999996</v>
      </c>
      <c r="D102" s="14">
        <v>0.7</v>
      </c>
      <c r="E102" s="14">
        <f>Table1[[#This Row],[Cmax (ug/mL)]]*1000/1000000/Table1[[#This Row],[Molecular Weight (g/mol)]]*10^6</f>
        <v>1.2485062514491589</v>
      </c>
      <c r="F102" s="23">
        <v>0.55000000000000004</v>
      </c>
      <c r="G102" s="14">
        <f>Table1[[#This Row],[Csustained (ug/mL)]]/Table1[[#This Row],[Molecular Weight (g/mol)]]*10^3</f>
        <v>0.98096919756719647</v>
      </c>
      <c r="H102" s="12" t="s">
        <v>410</v>
      </c>
      <c r="I102" s="5" t="s">
        <v>494</v>
      </c>
      <c r="J102" s="3" t="s">
        <v>305</v>
      </c>
      <c r="K102" s="3" t="s">
        <v>307</v>
      </c>
      <c r="M102"/>
    </row>
    <row r="103" spans="1:13">
      <c r="A103" s="3" t="s">
        <v>78</v>
      </c>
      <c r="B103" s="3" t="s">
        <v>358</v>
      </c>
      <c r="C103" s="4">
        <v>914.18700000000001</v>
      </c>
      <c r="D103" s="14">
        <v>4.3999999999999997E-2</v>
      </c>
      <c r="E103" s="14">
        <f>Table1[[#This Row],[Cmax (ug/mL)]]*1000/1000000/Table1[[#This Row],[Molecular Weight (g/mol)]]*10^6</f>
        <v>4.8130196557159527E-2</v>
      </c>
      <c r="F103" s="23">
        <v>3.4000000000000002E-2</v>
      </c>
      <c r="G103" s="14">
        <f>Table1[[#This Row],[Csustained (ug/mL)]]/Table1[[#This Row],[Molecular Weight (g/mol)]]*10^3</f>
        <v>3.7191515521441454E-2</v>
      </c>
      <c r="H103" s="12" t="s">
        <v>393</v>
      </c>
      <c r="I103" s="5" t="s">
        <v>411</v>
      </c>
      <c r="J103" s="3" t="s">
        <v>305</v>
      </c>
      <c r="K103" s="3" t="s">
        <v>306</v>
      </c>
      <c r="M103"/>
    </row>
    <row r="104" spans="1:13" ht="28.8">
      <c r="A104" s="3" t="s">
        <v>516</v>
      </c>
      <c r="B104" s="3" t="s">
        <v>415</v>
      </c>
      <c r="C104" s="4">
        <v>482.82</v>
      </c>
      <c r="D104" s="14">
        <v>2.25</v>
      </c>
      <c r="E104" s="14">
        <f>Table1[[#This Row],[Cmax (ug/mL)]]*1000/1000000/Table1[[#This Row],[Molecular Weight (g/mol)]]*10^6</f>
        <v>4.6601217845159679</v>
      </c>
      <c r="F104" s="23">
        <v>2.25</v>
      </c>
      <c r="G104" s="14">
        <f>Table1[[#This Row],[Csustained (ug/mL)]]/Table1[[#This Row],[Molecular Weight (g/mol)]]*10^3</f>
        <v>4.6601217845159688</v>
      </c>
      <c r="H104" s="12" t="s">
        <v>414</v>
      </c>
      <c r="I104" s="5" t="s">
        <v>413</v>
      </c>
      <c r="J104" s="3" t="s">
        <v>305</v>
      </c>
      <c r="K104" s="3" t="s">
        <v>306</v>
      </c>
      <c r="M104"/>
    </row>
    <row r="105" spans="1:13">
      <c r="A105" s="3" t="s">
        <v>517</v>
      </c>
      <c r="B105" s="3" t="s">
        <v>161</v>
      </c>
      <c r="C105" s="2">
        <v>451.49</v>
      </c>
      <c r="D105" s="2">
        <v>214.24</v>
      </c>
      <c r="E105" s="4">
        <v>474.51770803340054</v>
      </c>
      <c r="F105" s="4">
        <v>10</v>
      </c>
      <c r="G105" s="4">
        <f>Table1[[#This Row],[Csustained (ug/mL)]]/Table1[[#This Row],[Molecular Weight (g/mol)]]*10^3</f>
        <v>22.148884803650137</v>
      </c>
      <c r="H105" s="12" t="s">
        <v>133</v>
      </c>
      <c r="I105" s="5" t="s">
        <v>162</v>
      </c>
      <c r="J105" s="3" t="s">
        <v>305</v>
      </c>
      <c r="K105" s="3" t="s">
        <v>307</v>
      </c>
      <c r="M105"/>
    </row>
    <row r="106" spans="1:13" ht="57.6">
      <c r="A106" s="3" t="s">
        <v>110</v>
      </c>
      <c r="B106" s="3" t="s">
        <v>416</v>
      </c>
      <c r="C106" s="4">
        <v>469.41199999999998</v>
      </c>
      <c r="D106" s="14">
        <v>2.387</v>
      </c>
      <c r="E106" s="14">
        <f>Table1[[#This Row],[Cmax (ug/mL)]]*1000/1000000/Table1[[#This Row],[Molecular Weight (g/mol)]]*10^6</f>
        <v>5.0850851703833735</v>
      </c>
      <c r="F106" s="23">
        <v>1.4730000000000001</v>
      </c>
      <c r="G106" s="14">
        <f>Table1[[#This Row],[Csustained (ug/mL)]]/Table1[[#This Row],[Molecular Weight (g/mol)]]*10^3</f>
        <v>3.1379683518955632</v>
      </c>
      <c r="H106" s="12" t="s">
        <v>418</v>
      </c>
      <c r="I106" s="5" t="s">
        <v>417</v>
      </c>
      <c r="J106" s="3" t="s">
        <v>305</v>
      </c>
      <c r="K106" s="3" t="s">
        <v>308</v>
      </c>
      <c r="M106"/>
    </row>
    <row r="107" spans="1:13">
      <c r="A107" s="3" t="s">
        <v>79</v>
      </c>
      <c r="B107" s="3" t="s">
        <v>421</v>
      </c>
      <c r="C107" s="4">
        <v>323.37099999999998</v>
      </c>
      <c r="D107" s="14">
        <v>2.42</v>
      </c>
      <c r="E107" s="14">
        <f>Table1[[#This Row],[Cmax (ug/mL)]]*1000/1000000/Table1[[#This Row],[Molecular Weight (g/mol)]]*10^6</f>
        <v>7.4836642741618764</v>
      </c>
      <c r="F107" s="23">
        <v>2</v>
      </c>
      <c r="G107" s="14">
        <f>Table1[[#This Row],[Csustained (ug/mL)]]/Table1[[#This Row],[Molecular Weight (g/mol)]]*10^3</f>
        <v>6.1848465075717991</v>
      </c>
      <c r="H107" s="12" t="s">
        <v>420</v>
      </c>
      <c r="I107" s="5" t="s">
        <v>419</v>
      </c>
      <c r="J107" s="3" t="s">
        <v>305</v>
      </c>
      <c r="K107" s="3" t="s">
        <v>307</v>
      </c>
      <c r="M107"/>
    </row>
    <row r="108" spans="1:13">
      <c r="A108" s="3" t="s">
        <v>80</v>
      </c>
      <c r="B108" s="3" t="s">
        <v>422</v>
      </c>
      <c r="C108" s="4">
        <v>306.37299999999999</v>
      </c>
      <c r="D108" s="14">
        <v>0.73</v>
      </c>
      <c r="E108" s="14">
        <f>Table1[[#This Row],[Cmax (ug/mL)]]*1000/1000000/Table1[[#This Row],[Molecular Weight (g/mol)]]*10^6</f>
        <v>2.3827164926413227</v>
      </c>
      <c r="F108" s="23">
        <v>0.6</v>
      </c>
      <c r="G108" s="14">
        <f>Table1[[#This Row],[Csustained (ug/mL)]]/Table1[[#This Row],[Molecular Weight (g/mol)]]*10^3</f>
        <v>1.9583971172394437</v>
      </c>
      <c r="H108" s="12" t="s">
        <v>423</v>
      </c>
      <c r="I108" s="5" t="s">
        <v>424</v>
      </c>
      <c r="J108" s="3" t="s">
        <v>305</v>
      </c>
      <c r="K108" s="3" t="s">
        <v>306</v>
      </c>
      <c r="M108"/>
    </row>
    <row r="109" spans="1:13" ht="28.8">
      <c r="A109" s="3" t="s">
        <v>81</v>
      </c>
      <c r="B109" s="3" t="s">
        <v>425</v>
      </c>
      <c r="C109" s="4">
        <v>542.02599999999995</v>
      </c>
      <c r="D109" s="14">
        <v>0.45</v>
      </c>
      <c r="E109" s="14">
        <f>Table1[[#This Row],[Cmax (ug/mL)]]*1000/1000000/Table1[[#This Row],[Molecular Weight (g/mol)]]*10^6</f>
        <v>0.83021847660444337</v>
      </c>
      <c r="F109" s="23">
        <v>0.45</v>
      </c>
      <c r="G109" s="14">
        <f>Table1[[#This Row],[Csustained (ug/mL)]]/Table1[[#This Row],[Molecular Weight (g/mol)]]*10^3</f>
        <v>0.83021847660444337</v>
      </c>
      <c r="H109" s="12" t="s">
        <v>426</v>
      </c>
      <c r="I109" s="5" t="s">
        <v>427</v>
      </c>
      <c r="J109" s="3" t="s">
        <v>305</v>
      </c>
      <c r="K109" s="3" t="s">
        <v>307</v>
      </c>
      <c r="M109"/>
    </row>
    <row r="110" spans="1:13">
      <c r="A110" s="3" t="s">
        <v>82</v>
      </c>
      <c r="B110" s="3" t="s">
        <v>407</v>
      </c>
      <c r="C110" s="4">
        <v>457.68</v>
      </c>
      <c r="D110" s="14">
        <v>1.45</v>
      </c>
      <c r="E110" s="14">
        <f>Table1[[#This Row],[Cmax (ug/mL)]]*1000/1000000/Table1[[#This Row],[Molecular Weight (g/mol)]]*10^6</f>
        <v>3.1681524209054355</v>
      </c>
      <c r="F110" s="23">
        <v>0.3</v>
      </c>
      <c r="G110" s="14">
        <f>Table1[[#This Row],[Csustained (ug/mL)]]/Table1[[#This Row],[Molecular Weight (g/mol)]]*10^3</f>
        <v>0.65547981122181442</v>
      </c>
      <c r="H110" s="12" t="s">
        <v>428</v>
      </c>
      <c r="I110" s="5" t="s">
        <v>429</v>
      </c>
      <c r="J110" s="3" t="s">
        <v>305</v>
      </c>
      <c r="K110" s="3" t="s">
        <v>307</v>
      </c>
      <c r="M110"/>
    </row>
    <row r="111" spans="1:13">
      <c r="A111" s="3" t="s">
        <v>528</v>
      </c>
      <c r="B111" s="3" t="s">
        <v>431</v>
      </c>
      <c r="C111" s="4">
        <v>361.44200000000001</v>
      </c>
      <c r="D111" s="14">
        <v>2.2000000000000002</v>
      </c>
      <c r="E111" s="14">
        <f>Table1[[#This Row],[Cmax (ug/mL)]]*1000/1000000/Table1[[#This Row],[Molecular Weight (g/mol)]]*10^6</f>
        <v>6.0867303744445866</v>
      </c>
      <c r="F111" s="23">
        <v>0.4</v>
      </c>
      <c r="G111" s="14">
        <f>Table1[[#This Row],[Csustained (ug/mL)]]/Table1[[#This Row],[Molecular Weight (g/mol)]]*10^3</f>
        <v>1.1066782498990155</v>
      </c>
      <c r="H111" s="12" t="s">
        <v>274</v>
      </c>
      <c r="I111" s="5" t="s">
        <v>430</v>
      </c>
      <c r="J111" s="3" t="s">
        <v>309</v>
      </c>
      <c r="K111" s="3" t="s">
        <v>307</v>
      </c>
      <c r="M111"/>
    </row>
    <row r="112" spans="1:13">
      <c r="A112" s="3" t="s">
        <v>83</v>
      </c>
      <c r="B112" s="3" t="s">
        <v>432</v>
      </c>
      <c r="C112" s="4">
        <v>474.57600000000002</v>
      </c>
      <c r="D112" s="14">
        <v>0.53100000000000003</v>
      </c>
      <c r="E112" s="14">
        <f>Table1[[#This Row],[Cmax (ug/mL)]]*1000/1000000/Table1[[#This Row],[Molecular Weight (g/mol)]]*10^6</f>
        <v>1.1188934965105692</v>
      </c>
      <c r="F112" s="23">
        <v>0.05</v>
      </c>
      <c r="G112" s="14">
        <f>Table1[[#This Row],[Csustained (ug/mL)]]/Table1[[#This Row],[Molecular Weight (g/mol)]]*10^3</f>
        <v>0.10535720306125888</v>
      </c>
      <c r="H112" s="12" t="s">
        <v>274</v>
      </c>
      <c r="I112" s="5" t="s">
        <v>433</v>
      </c>
      <c r="J112" s="3" t="s">
        <v>309</v>
      </c>
      <c r="K112" s="3" t="s">
        <v>306</v>
      </c>
      <c r="M112"/>
    </row>
    <row r="113" spans="1:13">
      <c r="A113" s="3" t="s">
        <v>84</v>
      </c>
      <c r="B113" s="3" t="s">
        <v>270</v>
      </c>
      <c r="C113" s="4">
        <v>418.56619999999998</v>
      </c>
      <c r="D113" s="14">
        <v>1.192E-2</v>
      </c>
      <c r="E113" s="14">
        <f>Table1[[#This Row],[Cmax (ug/mL)]]*1000/1000000/Table1[[#This Row],[Molecular Weight (g/mol)]]*10^6</f>
        <v>2.8478171433813815E-2</v>
      </c>
      <c r="F113" s="23">
        <v>1.5E-3</v>
      </c>
      <c r="G113" s="14">
        <f>Table1[[#This Row],[Csustained (ug/mL)]]/Table1[[#This Row],[Molecular Weight (g/mol)]]*10^3</f>
        <v>3.5836625126443563E-3</v>
      </c>
      <c r="H113" s="12" t="s">
        <v>390</v>
      </c>
      <c r="I113" s="5" t="s">
        <v>434</v>
      </c>
      <c r="J113" s="3" t="s">
        <v>309</v>
      </c>
      <c r="K113" s="3" t="s">
        <v>306</v>
      </c>
      <c r="M113"/>
    </row>
    <row r="114" spans="1:13">
      <c r="A114" s="3" t="s">
        <v>518</v>
      </c>
      <c r="B114" s="3" t="s">
        <v>435</v>
      </c>
      <c r="C114" s="4">
        <v>407.32</v>
      </c>
      <c r="D114" s="14" t="s">
        <v>5</v>
      </c>
      <c r="E114" s="14">
        <v>0.81699999999999995</v>
      </c>
      <c r="F114" s="30" t="s">
        <v>5</v>
      </c>
      <c r="G114" s="23">
        <v>0.56000000000000005</v>
      </c>
      <c r="H114" s="12" t="s">
        <v>436</v>
      </c>
      <c r="I114" s="5" t="s">
        <v>437</v>
      </c>
      <c r="J114" s="3" t="s">
        <v>309</v>
      </c>
      <c r="K114" s="3" t="s">
        <v>306</v>
      </c>
      <c r="M114"/>
    </row>
    <row r="115" spans="1:13" ht="43.2">
      <c r="A115" s="3" t="s">
        <v>85</v>
      </c>
      <c r="B115" s="3" t="s">
        <v>289</v>
      </c>
      <c r="C115" s="3">
        <v>392.404</v>
      </c>
      <c r="D115" s="3">
        <v>0.08</v>
      </c>
      <c r="E115" s="4">
        <v>0.20387152016799015</v>
      </c>
      <c r="F115" s="4">
        <v>1.4999999999999999E-2</v>
      </c>
      <c r="G115" s="4">
        <f>Table1[[#This Row],[Csustained (ug/mL)]]/Table1[[#This Row],[Molecular Weight (g/mol)]]*10^3</f>
        <v>3.8225910031498153E-2</v>
      </c>
      <c r="H115" s="12" t="s">
        <v>290</v>
      </c>
      <c r="I115" s="5" t="s">
        <v>149</v>
      </c>
      <c r="J115" s="3" t="s">
        <v>305</v>
      </c>
      <c r="K115" s="3" t="s">
        <v>306</v>
      </c>
      <c r="M115"/>
    </row>
    <row r="116" spans="1:13">
      <c r="A116" s="3" t="s">
        <v>86</v>
      </c>
      <c r="B116" s="3" t="s">
        <v>163</v>
      </c>
      <c r="C116" s="3">
        <v>464.82900000000001</v>
      </c>
      <c r="D116" s="3" t="s">
        <v>5</v>
      </c>
      <c r="E116" s="4" t="s">
        <v>5</v>
      </c>
      <c r="F116" s="4">
        <v>2</v>
      </c>
      <c r="G116" s="4">
        <f>Table1[[#This Row],[Csustained (ug/mL)]]/Table1[[#This Row],[Molecular Weight (g/mol)]]*10^3</f>
        <v>4.3026575364273745</v>
      </c>
      <c r="H116" s="12" t="s">
        <v>291</v>
      </c>
      <c r="I116" s="5" t="s">
        <v>164</v>
      </c>
      <c r="J116" s="3" t="s">
        <v>305</v>
      </c>
      <c r="K116" s="3" t="s">
        <v>306</v>
      </c>
      <c r="M116"/>
    </row>
    <row r="117" spans="1:13" ht="28.8">
      <c r="A117" s="3" t="s">
        <v>87</v>
      </c>
      <c r="B117" s="3" t="s">
        <v>165</v>
      </c>
      <c r="C117" s="3">
        <v>398.48200000000003</v>
      </c>
      <c r="D117" s="3" t="s">
        <v>5</v>
      </c>
      <c r="E117" s="4" t="s">
        <v>5</v>
      </c>
      <c r="F117" s="4">
        <v>0.05</v>
      </c>
      <c r="G117" s="4">
        <f>Table1[[#This Row],[Csustained (ug/mL)]]/Table1[[#This Row],[Molecular Weight (g/mol)]]*10^3</f>
        <v>0.12547618211111167</v>
      </c>
      <c r="H117" s="12" t="s">
        <v>292</v>
      </c>
      <c r="I117" s="5" t="s">
        <v>166</v>
      </c>
      <c r="J117" s="3" t="s">
        <v>305</v>
      </c>
      <c r="K117" s="3" t="s">
        <v>306</v>
      </c>
      <c r="M117"/>
    </row>
    <row r="118" spans="1:13">
      <c r="A118" s="3" t="s">
        <v>519</v>
      </c>
      <c r="B118" s="3" t="s">
        <v>245</v>
      </c>
      <c r="C118" s="4">
        <v>269.30399999999997</v>
      </c>
      <c r="D118" s="14">
        <v>0.496</v>
      </c>
      <c r="E118" s="14">
        <f>Table1[[#This Row],[Cmax (ug/mL)]]*1000/1000000/Table1[[#This Row],[Molecular Weight (g/mol)]]*10^6</f>
        <v>1.8417847488340318</v>
      </c>
      <c r="F118" s="23">
        <v>0.28000000000000003</v>
      </c>
      <c r="G118" s="14">
        <f>Table1[[#This Row],[Csustained (ug/mL)]]/Table1[[#This Row],[Molecular Weight (g/mol)]]*10^3</f>
        <v>1.0397171969224372</v>
      </c>
      <c r="H118" s="12" t="s">
        <v>439</v>
      </c>
      <c r="I118" s="5" t="s">
        <v>438</v>
      </c>
      <c r="J118" s="3" t="s">
        <v>305</v>
      </c>
      <c r="K118" s="3" t="s">
        <v>307</v>
      </c>
      <c r="M118"/>
    </row>
    <row r="119" spans="1:13" ht="43.2">
      <c r="A119" s="3" t="s">
        <v>520</v>
      </c>
      <c r="B119" s="3" t="s">
        <v>442</v>
      </c>
      <c r="C119" s="4">
        <v>804.03099999999995</v>
      </c>
      <c r="D119" s="14">
        <v>2.3E-2</v>
      </c>
      <c r="E119" s="14">
        <f>Table1[[#This Row],[Cmax (ug/mL)]]*1000/1000000/Table1[[#This Row],[Molecular Weight (g/mol)]]*10^6</f>
        <v>2.8605862211780391E-2</v>
      </c>
      <c r="F119" s="23">
        <v>1.2E-2</v>
      </c>
      <c r="G119" s="14">
        <f>Table1[[#This Row],[Csustained (ug/mL)]]/Table1[[#This Row],[Molecular Weight (g/mol)]]*10^3</f>
        <v>1.4924797675711509E-2</v>
      </c>
      <c r="H119" s="12" t="s">
        <v>440</v>
      </c>
      <c r="I119" s="5" t="s">
        <v>441</v>
      </c>
      <c r="J119" s="3" t="s">
        <v>309</v>
      </c>
      <c r="K119" s="3" t="s">
        <v>306</v>
      </c>
      <c r="M119"/>
    </row>
    <row r="120" spans="1:13">
      <c r="A120" s="3" t="s">
        <v>88</v>
      </c>
      <c r="B120" s="3" t="s">
        <v>445</v>
      </c>
      <c r="C120" s="4">
        <v>380.35899999999998</v>
      </c>
      <c r="D120" s="14">
        <v>2.1000000000000001E-2</v>
      </c>
      <c r="E120" s="14">
        <f>Table1[[#This Row],[Cmax (ug/mL)]]*1000/1000000/Table1[[#This Row],[Molecular Weight (g/mol)]]*10^6</f>
        <v>5.5210998030807736E-2</v>
      </c>
      <c r="F120" s="23">
        <v>1.0500000000000001E-2</v>
      </c>
      <c r="G120" s="14">
        <f>Table1[[#This Row],[Csustained (ug/mL)]]/Table1[[#This Row],[Molecular Weight (g/mol)]]*10^3</f>
        <v>2.7605499015403871E-2</v>
      </c>
      <c r="H120" s="12" t="s">
        <v>444</v>
      </c>
      <c r="I120" s="5" t="s">
        <v>443</v>
      </c>
      <c r="J120" s="3" t="s">
        <v>305</v>
      </c>
      <c r="K120" s="3" t="s">
        <v>310</v>
      </c>
      <c r="M120"/>
    </row>
    <row r="121" spans="1:13" ht="28.8">
      <c r="A121" s="3" t="s">
        <v>89</v>
      </c>
      <c r="B121" s="3" t="s">
        <v>447</v>
      </c>
      <c r="C121" s="4">
        <v>371.524</v>
      </c>
      <c r="D121" s="23">
        <v>8.3599999999999994E-2</v>
      </c>
      <c r="E121" s="14">
        <f>Table1[[#This Row],[Cmax (ug/mL)]]*1000/1000000/Table1[[#This Row],[Molecular Weight (g/mol)]]*10^6</f>
        <v>0.22501911047469342</v>
      </c>
      <c r="F121" s="23">
        <v>8.3599999999999994E-2</v>
      </c>
      <c r="G121" s="14">
        <f>Table1[[#This Row],[Csustained (ug/mL)]]/Table1[[#This Row],[Molecular Weight (g/mol)]]*10^3</f>
        <v>0.22501911047469342</v>
      </c>
      <c r="H121" s="12" t="s">
        <v>448</v>
      </c>
      <c r="I121" s="5" t="s">
        <v>446</v>
      </c>
      <c r="J121" s="3" t="s">
        <v>305</v>
      </c>
      <c r="K121" s="3" t="s">
        <v>306</v>
      </c>
      <c r="M121"/>
    </row>
    <row r="122" spans="1:13">
      <c r="A122" s="3" t="s">
        <v>90</v>
      </c>
      <c r="B122" s="3" t="s">
        <v>450</v>
      </c>
      <c r="C122" s="4">
        <v>585.69799999999998</v>
      </c>
      <c r="D122" s="14">
        <v>9.92</v>
      </c>
      <c r="E122" s="14">
        <f>Table1[[#This Row],[Cmax (ug/mL)]]*1000/1000000/Table1[[#This Row],[Molecular Weight (g/mol)]]*10^6</f>
        <v>16.937056298638549</v>
      </c>
      <c r="F122" s="23">
        <v>1.1000000000000001</v>
      </c>
      <c r="G122" s="14">
        <f>Table1[[#This Row],[Csustained (ug/mL)]]/Table1[[#This Row],[Molecular Weight (g/mol)]]*10^3</f>
        <v>1.8781010008570973</v>
      </c>
      <c r="H122" s="12" t="s">
        <v>274</v>
      </c>
      <c r="I122" s="5" t="s">
        <v>449</v>
      </c>
      <c r="J122" s="3" t="s">
        <v>305</v>
      </c>
      <c r="K122" s="3" t="s">
        <v>307</v>
      </c>
      <c r="M122"/>
    </row>
    <row r="123" spans="1:13">
      <c r="A123" s="3" t="s">
        <v>91</v>
      </c>
      <c r="B123" s="3" t="s">
        <v>451</v>
      </c>
      <c r="C123" s="4">
        <v>194.154</v>
      </c>
      <c r="D123" s="14">
        <v>15.3</v>
      </c>
      <c r="E123" s="14">
        <f>Table1[[#This Row],[Cmax (ug/mL)]]*1000/1000000/Table1[[#This Row],[Molecular Weight (g/mol)]]*10^6</f>
        <v>78.803424086034795</v>
      </c>
      <c r="F123" s="23">
        <v>1.8</v>
      </c>
      <c r="G123" s="14">
        <f>Table1[[#This Row],[Csustained (ug/mL)]]/Table1[[#This Row],[Molecular Weight (g/mol)]]*10^3</f>
        <v>9.2709910689452713</v>
      </c>
      <c r="H123" s="12" t="s">
        <v>274</v>
      </c>
      <c r="I123" s="5" t="s">
        <v>452</v>
      </c>
      <c r="J123" s="3" t="s">
        <v>305</v>
      </c>
      <c r="K123" s="3" t="s">
        <v>306</v>
      </c>
      <c r="M123"/>
    </row>
    <row r="124" spans="1:13" ht="28.8">
      <c r="A124" s="3" t="s">
        <v>92</v>
      </c>
      <c r="B124" s="3" t="s">
        <v>453</v>
      </c>
      <c r="C124" s="4">
        <v>1030.3030000000001</v>
      </c>
      <c r="D124" s="14">
        <v>1.66</v>
      </c>
      <c r="E124" s="14">
        <f>Table1[[#This Row],[Cmax (ug/mL)]]*1000/1000000/Table1[[#This Row],[Molecular Weight (g/mol)]]*10^6</f>
        <v>1.6111765179757798</v>
      </c>
      <c r="F124" s="23">
        <v>0.14000000000000001</v>
      </c>
      <c r="G124" s="14">
        <f>Table1[[#This Row],[Csustained (ug/mL)]]/Table1[[#This Row],[Molecular Weight (g/mol)]]*10^3</f>
        <v>0.13588235693771639</v>
      </c>
      <c r="H124" s="12" t="s">
        <v>454</v>
      </c>
      <c r="I124" s="5" t="s">
        <v>455</v>
      </c>
      <c r="J124" s="3" t="s">
        <v>305</v>
      </c>
      <c r="K124" s="3" t="s">
        <v>306</v>
      </c>
      <c r="M124"/>
    </row>
    <row r="125" spans="1:13">
      <c r="A125" s="3" t="s">
        <v>93</v>
      </c>
      <c r="B125" s="3" t="s">
        <v>457</v>
      </c>
      <c r="C125" s="4">
        <v>656.65499999999997</v>
      </c>
      <c r="D125" s="14">
        <v>11</v>
      </c>
      <c r="E125" s="14">
        <f>Table1[[#This Row],[Cmax (ug/mL)]]*1000/1000000/Table1[[#This Row],[Molecular Weight (g/mol)]]*10^6</f>
        <v>16.751566652199404</v>
      </c>
      <c r="F125" s="23">
        <v>0.9</v>
      </c>
      <c r="G125" s="14">
        <f>Table1[[#This Row],[Csustained (ug/mL)]]/Table1[[#This Row],[Molecular Weight (g/mol)]]*10^3</f>
        <v>1.3705827260890424</v>
      </c>
      <c r="H125" s="12" t="s">
        <v>412</v>
      </c>
      <c r="I125" s="5" t="s">
        <v>456</v>
      </c>
      <c r="J125" s="3" t="s">
        <v>305</v>
      </c>
      <c r="K125" s="3" t="s">
        <v>306</v>
      </c>
      <c r="M125"/>
    </row>
    <row r="126" spans="1:13">
      <c r="A126" s="3" t="s">
        <v>94</v>
      </c>
      <c r="B126" s="3" t="s">
        <v>167</v>
      </c>
      <c r="C126" s="3">
        <v>258.233</v>
      </c>
      <c r="D126" s="3">
        <v>2.2400000000000002</v>
      </c>
      <c r="E126" s="4">
        <v>8.6743367423993067</v>
      </c>
      <c r="F126" s="4">
        <v>1.7</v>
      </c>
      <c r="G126" s="4">
        <f>Table1[[#This Row],[Csustained (ug/mL)]]/Table1[[#This Row],[Molecular Weight (g/mol)]]*10^3</f>
        <v>6.5832019919994735</v>
      </c>
      <c r="H126" s="12" t="s">
        <v>293</v>
      </c>
      <c r="I126" s="5" t="s">
        <v>168</v>
      </c>
      <c r="J126" s="3" t="s">
        <v>305</v>
      </c>
      <c r="K126" s="3" t="s">
        <v>306</v>
      </c>
      <c r="M126"/>
    </row>
    <row r="127" spans="1:13" ht="28.8">
      <c r="A127" s="3" t="s">
        <v>521</v>
      </c>
      <c r="B127" s="3" t="s">
        <v>359</v>
      </c>
      <c r="C127" s="4">
        <v>585.64869999999996</v>
      </c>
      <c r="D127" s="14">
        <v>0.96</v>
      </c>
      <c r="E127" s="14">
        <f>Table1[[#This Row],[Cmax (ug/mL)]]*1000/1000000/Table1[[#This Row],[Molecular Weight (g/mol)]]*10^6</f>
        <v>1.639207941552675</v>
      </c>
      <c r="F127" s="23">
        <v>0.4</v>
      </c>
      <c r="G127" s="14">
        <f>Table1[[#This Row],[Csustained (ug/mL)]]/Table1[[#This Row],[Molecular Weight (g/mol)]]*10^3</f>
        <v>0.68300330898028128</v>
      </c>
      <c r="H127" s="12" t="s">
        <v>459</v>
      </c>
      <c r="I127" s="5" t="s">
        <v>458</v>
      </c>
      <c r="J127" s="3" t="s">
        <v>309</v>
      </c>
      <c r="K127" s="3" t="s">
        <v>306</v>
      </c>
      <c r="M127"/>
    </row>
    <row r="128" spans="1:13">
      <c r="A128" s="3" t="s">
        <v>95</v>
      </c>
      <c r="B128" s="3" t="s">
        <v>461</v>
      </c>
      <c r="C128" s="4">
        <v>489.39600000000002</v>
      </c>
      <c r="D128" s="14">
        <v>0.52500000000000002</v>
      </c>
      <c r="E128" s="14">
        <f>Table1[[#This Row],[Cmax (ug/mL)]]*1000/1000000/Table1[[#This Row],[Molecular Weight (g/mol)]]*10^6</f>
        <v>1.0727509011107568</v>
      </c>
      <c r="F128" s="23">
        <v>0.22</v>
      </c>
      <c r="G128" s="14">
        <f>Table1[[#This Row],[Csustained (ug/mL)]]/Table1[[#This Row],[Molecular Weight (g/mol)]]*10^3</f>
        <v>0.44953371094165051</v>
      </c>
      <c r="H128" s="12" t="s">
        <v>460</v>
      </c>
      <c r="I128" s="5" t="s">
        <v>462</v>
      </c>
      <c r="J128" s="3" t="s">
        <v>305</v>
      </c>
      <c r="K128" s="3" t="s">
        <v>307</v>
      </c>
      <c r="M128"/>
    </row>
    <row r="129" spans="1:13">
      <c r="A129" s="3" t="s">
        <v>529</v>
      </c>
      <c r="B129" s="3" t="s">
        <v>169</v>
      </c>
      <c r="C129" s="3">
        <v>369.42399999999998</v>
      </c>
      <c r="D129" s="2">
        <v>2.2000000000000002</v>
      </c>
      <c r="E129" s="4">
        <v>5.9552167698904253</v>
      </c>
      <c r="F129" s="4">
        <v>2</v>
      </c>
      <c r="G129" s="4">
        <f>Table1[[#This Row],[Csustained (ug/mL)]]/Table1[[#This Row],[Molecular Weight (g/mol)]]*10^3</f>
        <v>5.4138334271731123</v>
      </c>
      <c r="H129" s="12" t="s">
        <v>132</v>
      </c>
      <c r="I129" s="5" t="s">
        <v>294</v>
      </c>
      <c r="J129" s="3" t="s">
        <v>305</v>
      </c>
      <c r="K129" s="3" t="s">
        <v>307</v>
      </c>
      <c r="M129"/>
    </row>
    <row r="130" spans="1:13" ht="28.8">
      <c r="A130" s="3" t="s">
        <v>96</v>
      </c>
      <c r="B130" s="3" t="s">
        <v>463</v>
      </c>
      <c r="C130" s="4">
        <v>454.863</v>
      </c>
      <c r="D130" s="23">
        <v>7.0000000000000007E-2</v>
      </c>
      <c r="E130" s="14">
        <f>Table1[[#This Row],[Cmax (ug/mL)]]*1000/1000000/Table1[[#This Row],[Molecular Weight (g/mol)]]*10^6</f>
        <v>0.15389249070599278</v>
      </c>
      <c r="F130" s="23">
        <v>7.0000000000000007E-2</v>
      </c>
      <c r="G130" s="14">
        <f>Table1[[#This Row],[Csustained (ug/mL)]]/Table1[[#This Row],[Molecular Weight (g/mol)]]*10^3</f>
        <v>0.15389249070599281</v>
      </c>
      <c r="H130" s="12" t="s">
        <v>464</v>
      </c>
      <c r="I130" s="5" t="s">
        <v>465</v>
      </c>
      <c r="J130" s="3" t="s">
        <v>305</v>
      </c>
      <c r="K130" s="3" t="s">
        <v>307</v>
      </c>
      <c r="M130"/>
    </row>
    <row r="131" spans="1:13">
      <c r="A131" s="3" t="s">
        <v>97</v>
      </c>
      <c r="B131" s="3" t="s">
        <v>295</v>
      </c>
      <c r="C131" s="3">
        <v>421.45299999999997</v>
      </c>
      <c r="D131" s="3">
        <v>2.4899999999999999E-2</v>
      </c>
      <c r="E131" s="4">
        <v>5.9081321048847675E-2</v>
      </c>
      <c r="F131" s="23">
        <v>3.0000000000000001E-3</v>
      </c>
      <c r="G131" s="4">
        <f>Table1[[#This Row],[Csustained (ug/mL)]]/Table1[[#This Row],[Molecular Weight (g/mol)]]*10^3</f>
        <v>7.1182314516683954E-3</v>
      </c>
      <c r="H131" s="12" t="s">
        <v>187</v>
      </c>
      <c r="I131" s="5" t="s">
        <v>170</v>
      </c>
      <c r="J131" s="3" t="s">
        <v>305</v>
      </c>
      <c r="K131" s="3" t="s">
        <v>306</v>
      </c>
      <c r="M131"/>
    </row>
    <row r="132" spans="1:13">
      <c r="A132" s="3" t="s">
        <v>98</v>
      </c>
      <c r="B132" s="3" t="s">
        <v>171</v>
      </c>
      <c r="C132" s="3">
        <v>615.404</v>
      </c>
      <c r="D132" s="3">
        <v>3.2500000000000001E-2</v>
      </c>
      <c r="E132" s="4">
        <v>5.2810836458651554E-2</v>
      </c>
      <c r="F132" s="14">
        <v>2.3E-2</v>
      </c>
      <c r="G132" s="4">
        <f>Table1[[#This Row],[Csustained (ug/mL)]]/Table1[[#This Row],[Molecular Weight (g/mol)]]*10^3</f>
        <v>3.7373822724584178E-2</v>
      </c>
      <c r="H132" s="12" t="s">
        <v>296</v>
      </c>
      <c r="I132" s="5" t="s">
        <v>129</v>
      </c>
      <c r="J132" s="3" t="s">
        <v>305</v>
      </c>
      <c r="K132" s="3" t="s">
        <v>306</v>
      </c>
      <c r="M132"/>
    </row>
    <row r="133" spans="1:13" ht="28.8">
      <c r="A133" s="3" t="s">
        <v>99</v>
      </c>
      <c r="B133" s="3" t="s">
        <v>466</v>
      </c>
      <c r="C133" s="4">
        <v>300.44200000000001</v>
      </c>
      <c r="D133" s="14">
        <v>1.1000000000000001</v>
      </c>
      <c r="E133" s="14">
        <f>Table1[[#This Row],[Cmax (ug/mL)]]*1000/1000000/Table1[[#This Row],[Molecular Weight (g/mol)]]*10^6</f>
        <v>3.6612723920091068</v>
      </c>
      <c r="F133" s="23">
        <v>0.1</v>
      </c>
      <c r="G133" s="14">
        <f>Table1[[#This Row],[Csustained (ug/mL)]]/Table1[[#This Row],[Molecular Weight (g/mol)]]*10^3</f>
        <v>0.33284294472810061</v>
      </c>
      <c r="H133" s="12" t="s">
        <v>467</v>
      </c>
      <c r="I133" s="5" t="s">
        <v>468</v>
      </c>
      <c r="J133" s="3" t="s">
        <v>309</v>
      </c>
      <c r="K133" s="3" t="s">
        <v>306</v>
      </c>
      <c r="M133"/>
    </row>
    <row r="134" spans="1:13">
      <c r="A134" s="3" t="s">
        <v>522</v>
      </c>
      <c r="B134" s="3" t="s">
        <v>470</v>
      </c>
      <c r="C134" s="4">
        <v>407.49599999999998</v>
      </c>
      <c r="D134" s="14">
        <v>1.4400000000000001E-3</v>
      </c>
      <c r="E134" s="14">
        <f>Table1[[#This Row],[Cmax (ug/mL)]]*1000/1000000/Table1[[#This Row],[Molecular Weight (g/mol)]]*10^6</f>
        <v>3.5337770186701224E-3</v>
      </c>
      <c r="F134" s="23">
        <v>5.4000000000000001E-4</v>
      </c>
      <c r="G134" s="14">
        <f>Table1[[#This Row],[Csustained (ug/mL)]]/Table1[[#This Row],[Molecular Weight (g/mol)]]*10^3</f>
        <v>1.3251663820012958E-3</v>
      </c>
      <c r="H134" s="12" t="s">
        <v>274</v>
      </c>
      <c r="I134" s="5" t="s">
        <v>469</v>
      </c>
      <c r="J134" s="3" t="s">
        <v>309</v>
      </c>
      <c r="K134" s="3" t="s">
        <v>306</v>
      </c>
      <c r="M134"/>
    </row>
    <row r="135" spans="1:13" ht="43.2">
      <c r="A135" s="3" t="s">
        <v>100</v>
      </c>
      <c r="B135" s="3" t="s">
        <v>472</v>
      </c>
      <c r="C135" s="4">
        <v>360.40600000000001</v>
      </c>
      <c r="D135" s="14">
        <v>6.7799999999999996E-3</v>
      </c>
      <c r="E135" s="14">
        <f>Table1[[#This Row],[Cmax (ug/mL)]]*1000/1000000/Table1[[#This Row],[Molecular Weight (g/mol)]]*10^6</f>
        <v>1.8812117445325547E-2</v>
      </c>
      <c r="F135" s="23">
        <v>2.8E-3</v>
      </c>
      <c r="G135" s="14">
        <f>Table1[[#This Row],[Csustained (ug/mL)]]/Table1[[#This Row],[Molecular Weight (g/mol)]]*10^3</f>
        <v>7.7690160541167451E-3</v>
      </c>
      <c r="H135" s="12" t="s">
        <v>471</v>
      </c>
      <c r="I135" s="5" t="s">
        <v>473</v>
      </c>
      <c r="J135" s="3" t="s">
        <v>305</v>
      </c>
      <c r="K135" s="3" t="s">
        <v>307</v>
      </c>
      <c r="M135"/>
    </row>
    <row r="136" spans="1:13" ht="28.8">
      <c r="A136" s="3" t="s">
        <v>101</v>
      </c>
      <c r="B136" s="3" t="s">
        <v>130</v>
      </c>
      <c r="C136" s="3">
        <v>475.36200000000002</v>
      </c>
      <c r="D136" s="3">
        <v>0.34289999999999998</v>
      </c>
      <c r="E136" s="4">
        <v>0.72134499602408264</v>
      </c>
      <c r="F136" s="4">
        <v>0.3</v>
      </c>
      <c r="G136" s="4">
        <f>Table1[[#This Row],[Csustained (ug/mL)]]/Table1[[#This Row],[Molecular Weight (g/mol)]]*10^3</f>
        <v>0.63109798427303809</v>
      </c>
      <c r="H136" s="12" t="s">
        <v>297</v>
      </c>
      <c r="I136" s="5" t="s">
        <v>172</v>
      </c>
      <c r="J136" s="3" t="s">
        <v>305</v>
      </c>
      <c r="K136" s="3" t="s">
        <v>306</v>
      </c>
      <c r="M136"/>
    </row>
    <row r="137" spans="1:13">
      <c r="A137" s="3" t="s">
        <v>102</v>
      </c>
      <c r="B137" s="3" t="s">
        <v>299</v>
      </c>
      <c r="C137" s="2">
        <v>244.298</v>
      </c>
      <c r="D137" s="3">
        <v>0.22</v>
      </c>
      <c r="E137" s="4">
        <v>0.90053950503074121</v>
      </c>
      <c r="F137" s="4">
        <v>0.15</v>
      </c>
      <c r="G137" s="4">
        <f>Table1[[#This Row],[Csustained (ug/mL)]]/Table1[[#This Row],[Molecular Weight (g/mol)]]*10^3</f>
        <v>0.61400420797550537</v>
      </c>
      <c r="H137" s="12" t="s">
        <v>185</v>
      </c>
      <c r="I137" s="5" t="s">
        <v>298</v>
      </c>
      <c r="J137" s="3" t="s">
        <v>305</v>
      </c>
      <c r="K137" s="3" t="s">
        <v>307</v>
      </c>
      <c r="M137"/>
    </row>
    <row r="138" spans="1:13" ht="28.8">
      <c r="A138" s="3" t="s">
        <v>103</v>
      </c>
      <c r="B138" s="3" t="s">
        <v>475</v>
      </c>
      <c r="C138" s="14">
        <v>810.98900000000003</v>
      </c>
      <c r="D138" s="3">
        <v>1.4E-2</v>
      </c>
      <c r="E138" s="14">
        <f>Table1[[#This Row],[Cmax (ug/mL)]]*1000/1000000/Table1[[#This Row],[Molecular Weight (g/mol)]]*10^6</f>
        <v>1.7262872862640555E-2</v>
      </c>
      <c r="F138" s="23">
        <v>6.4000000000000003E-3</v>
      </c>
      <c r="G138" s="14">
        <f>Table1[[#This Row],[Csustained (ug/mL)]]/Table1[[#This Row],[Molecular Weight (g/mol)]]*10^3</f>
        <v>7.8915990229213948E-3</v>
      </c>
      <c r="H138" s="12" t="s">
        <v>476</v>
      </c>
      <c r="I138" s="5" t="s">
        <v>474</v>
      </c>
      <c r="J138" s="3" t="s">
        <v>305</v>
      </c>
      <c r="K138" s="3" t="s">
        <v>306</v>
      </c>
      <c r="M138"/>
    </row>
    <row r="139" spans="1:13">
      <c r="A139" s="3" t="s">
        <v>104</v>
      </c>
      <c r="B139" s="3" t="s">
        <v>478</v>
      </c>
      <c r="C139" s="4">
        <v>923.04399999999998</v>
      </c>
      <c r="D139" s="14" t="s">
        <v>5</v>
      </c>
      <c r="E139" s="14">
        <v>0.4</v>
      </c>
      <c r="F139" s="23" t="s">
        <v>5</v>
      </c>
      <c r="G139" s="14">
        <v>1.0999999999999999E-2</v>
      </c>
      <c r="H139" s="12" t="s">
        <v>477</v>
      </c>
      <c r="I139" s="5" t="s">
        <v>479</v>
      </c>
      <c r="J139" s="3" t="s">
        <v>305</v>
      </c>
      <c r="K139" s="3" t="s">
        <v>306</v>
      </c>
      <c r="M139"/>
    </row>
    <row r="140" spans="1:13">
      <c r="A140" s="3" t="s">
        <v>105</v>
      </c>
      <c r="B140" s="3" t="s">
        <v>300</v>
      </c>
      <c r="C140" s="3">
        <v>778.947</v>
      </c>
      <c r="D140" s="3">
        <v>5.1999999999999998E-2</v>
      </c>
      <c r="E140" s="4">
        <v>6.6756788330913405E-2</v>
      </c>
      <c r="F140" s="4">
        <v>2.5000000000000001E-2</v>
      </c>
      <c r="G140" s="4">
        <f>Table1[[#This Row],[Csustained (ug/mL)]]/Table1[[#This Row],[Molecular Weight (g/mol)]]*10^3</f>
        <v>3.2094609774477596E-2</v>
      </c>
      <c r="H140" s="12" t="s">
        <v>185</v>
      </c>
      <c r="I140" s="5" t="s">
        <v>301</v>
      </c>
      <c r="J140" s="3" t="s">
        <v>305</v>
      </c>
      <c r="K140" s="3" t="s">
        <v>306</v>
      </c>
      <c r="M140"/>
    </row>
    <row r="141" spans="1:13" ht="28.8">
      <c r="A141" s="3" t="s">
        <v>106</v>
      </c>
      <c r="B141" s="3" t="s">
        <v>344</v>
      </c>
      <c r="C141" s="4">
        <v>421.29199999999997</v>
      </c>
      <c r="D141" s="14" t="s">
        <v>5</v>
      </c>
      <c r="E141" s="14">
        <v>22</v>
      </c>
      <c r="F141" s="23" t="s">
        <v>5</v>
      </c>
      <c r="G141" s="14">
        <v>22</v>
      </c>
      <c r="H141" s="12" t="s">
        <v>481</v>
      </c>
      <c r="I141" s="5" t="s">
        <v>480</v>
      </c>
      <c r="J141" s="3" t="s">
        <v>305</v>
      </c>
      <c r="K141" s="3" t="s">
        <v>306</v>
      </c>
      <c r="M141"/>
    </row>
    <row r="142" spans="1:13">
      <c r="A142" s="3" t="s">
        <v>523</v>
      </c>
      <c r="B142" s="3" t="s">
        <v>270</v>
      </c>
      <c r="C142" s="4">
        <v>492.58170000000001</v>
      </c>
      <c r="D142" s="14">
        <v>0.376</v>
      </c>
      <c r="E142" s="14">
        <f>Table1[[#This Row],[Cmax (ug/mL)]]*1000/1000000/Table1[[#This Row],[Molecular Weight (g/mol)]]*10^6</f>
        <v>0.76332514991929246</v>
      </c>
      <c r="F142" s="23">
        <v>0.15</v>
      </c>
      <c r="G142" s="14">
        <f>Table1[[#This Row],[Csustained (ug/mL)]]/Table1[[#This Row],[Molecular Weight (g/mol)]]*10^3</f>
        <v>0.30451801193588796</v>
      </c>
      <c r="H142" s="12" t="s">
        <v>274</v>
      </c>
      <c r="I142" s="5" t="s">
        <v>482</v>
      </c>
      <c r="J142" s="3" t="s">
        <v>309</v>
      </c>
      <c r="K142" s="3" t="s">
        <v>306</v>
      </c>
      <c r="M142"/>
    </row>
    <row r="143" spans="1:13">
      <c r="A143" s="3" t="s">
        <v>107</v>
      </c>
      <c r="B143" s="3" t="s">
        <v>483</v>
      </c>
      <c r="C143" s="4">
        <v>264.32499999999999</v>
      </c>
      <c r="D143" s="14" t="s">
        <v>5</v>
      </c>
      <c r="E143" s="14">
        <v>1.81</v>
      </c>
      <c r="F143" s="23" t="s">
        <v>5</v>
      </c>
      <c r="G143" s="14">
        <v>0.08</v>
      </c>
      <c r="H143" s="12" t="s">
        <v>274</v>
      </c>
      <c r="I143" s="5" t="s">
        <v>484</v>
      </c>
      <c r="J143" s="3" t="s">
        <v>305</v>
      </c>
      <c r="K143" s="3" t="s">
        <v>306</v>
      </c>
      <c r="M143"/>
    </row>
    <row r="144" spans="1:13">
      <c r="A144" s="3" t="s">
        <v>108</v>
      </c>
      <c r="B144" s="3" t="s">
        <v>487</v>
      </c>
      <c r="C144" s="4">
        <v>424.44</v>
      </c>
      <c r="D144" s="14">
        <v>0.56599999999999995</v>
      </c>
      <c r="E144" s="14">
        <f>Table1[[#This Row],[Cmax (ug/mL)]]*1000/1000000/Table1[[#This Row],[Molecular Weight (g/mol)]]*10^6</f>
        <v>1.3335218169823766</v>
      </c>
      <c r="F144" s="23">
        <v>0.3</v>
      </c>
      <c r="G144" s="14">
        <f>Table1[[#This Row],[Csustained (ug/mL)]]/Table1[[#This Row],[Molecular Weight (g/mol)]]*10^3</f>
        <v>0.70681368391292054</v>
      </c>
      <c r="H144" s="12" t="s">
        <v>486</v>
      </c>
      <c r="I144" s="5" t="s">
        <v>485</v>
      </c>
      <c r="J144" s="3" t="s">
        <v>311</v>
      </c>
      <c r="K144" s="3" t="s">
        <v>307</v>
      </c>
      <c r="M14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GDSC_CTRP_Clin_Drugs_V3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Ling_Local</dc:creator>
  <cp:lastModifiedBy>Alex Ling</cp:lastModifiedBy>
  <dcterms:created xsi:type="dcterms:W3CDTF">2018-06-29T16:12:02Z</dcterms:created>
  <dcterms:modified xsi:type="dcterms:W3CDTF">2020-11-19T21:12:49Z</dcterms:modified>
</cp:coreProperties>
</file>